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45" windowWidth="28845" windowHeight="6105" tabRatio="838"/>
  </bookViews>
  <sheets>
    <sheet name="F-36a 2°Semestre" sheetId="11" r:id="rId1"/>
    <sheet name="F-36a 1°Semestre" sheetId="4" r:id="rId2"/>
    <sheet name="F-36b 2°Semestre" sheetId="5" r:id="rId3"/>
    <sheet name="F-36b 1°Semestre" sheetId="12" r:id="rId4"/>
    <sheet name="F-36c 2°Semestre" sheetId="13" r:id="rId5"/>
    <sheet name="F-36c 1°Semestre" sheetId="6" r:id="rId6"/>
    <sheet name="F-36d 2°Semestre" sheetId="14" r:id="rId7"/>
    <sheet name="F-36 1°Semestre" sheetId="7" r:id="rId8"/>
    <sheet name="FORMATO 36e" sheetId="8" r:id="rId9"/>
    <sheet name="FORMATO 36f" sheetId="9" r:id="rId10"/>
    <sheet name="FORMATO 36g" sheetId="10" r:id="rId11"/>
  </sheets>
  <calcPr calcId="145621"/>
</workbook>
</file>

<file path=xl/calcChain.xml><?xml version="1.0" encoding="utf-8"?>
<calcChain xmlns="http://schemas.openxmlformats.org/spreadsheetml/2006/main">
  <c r="G279" i="11" l="1"/>
  <c r="G276" i="11"/>
  <c r="G275" i="11"/>
  <c r="F275" i="11"/>
  <c r="G274" i="11"/>
  <c r="G273" i="11"/>
  <c r="G272" i="11"/>
  <c r="F272" i="11"/>
  <c r="G270" i="11"/>
  <c r="G269" i="11"/>
  <c r="G267" i="11"/>
  <c r="G266" i="11"/>
  <c r="G265" i="11"/>
  <c r="F265" i="11"/>
  <c r="G264" i="11"/>
  <c r="G262" i="11"/>
  <c r="G261" i="11"/>
  <c r="G260" i="11"/>
  <c r="G259" i="11"/>
  <c r="F258" i="11"/>
  <c r="G256" i="11"/>
  <c r="G255" i="11"/>
  <c r="G252" i="11"/>
  <c r="G251" i="11"/>
  <c r="G250" i="11"/>
  <c r="G249" i="11"/>
  <c r="G248" i="11"/>
  <c r="G246" i="11"/>
  <c r="G245" i="11"/>
  <c r="G244" i="11"/>
  <c r="G243" i="11"/>
  <c r="G242" i="11"/>
  <c r="G241" i="11"/>
  <c r="G240" i="11"/>
  <c r="G238" i="11"/>
  <c r="G236" i="11"/>
  <c r="G235" i="11"/>
  <c r="G232" i="11"/>
  <c r="G231" i="11"/>
  <c r="G230" i="11"/>
  <c r="G229" i="11"/>
  <c r="F228" i="11"/>
  <c r="G228" i="11" s="1"/>
  <c r="G227" i="11"/>
  <c r="F226" i="11"/>
  <c r="G226" i="11" s="1"/>
  <c r="G225" i="11"/>
  <c r="G222" i="11"/>
  <c r="G221" i="11"/>
  <c r="G219" i="11"/>
  <c r="G218" i="11"/>
  <c r="G217" i="11"/>
  <c r="G216" i="11"/>
  <c r="G215" i="11"/>
  <c r="G214" i="11"/>
  <c r="G213" i="11"/>
  <c r="G211" i="11"/>
  <c r="G210" i="11"/>
  <c r="G209" i="11"/>
  <c r="G208" i="11"/>
  <c r="G206" i="11"/>
  <c r="G205" i="11"/>
  <c r="G204" i="11"/>
  <c r="G201" i="11"/>
  <c r="G200" i="11"/>
  <c r="G199" i="11"/>
  <c r="G198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7" i="11"/>
  <c r="G176" i="11"/>
  <c r="G175" i="11"/>
  <c r="G174" i="11"/>
  <c r="G167" i="11"/>
  <c r="G166" i="11"/>
  <c r="G165" i="11"/>
  <c r="G164" i="11"/>
  <c r="G162" i="11"/>
  <c r="G160" i="11"/>
  <c r="F159" i="11"/>
  <c r="G159" i="11" s="1"/>
  <c r="G158" i="11"/>
  <c r="G156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0" i="11"/>
  <c r="G139" i="11"/>
  <c r="G138" i="11"/>
  <c r="G137" i="11"/>
  <c r="G136" i="11"/>
  <c r="G135" i="11"/>
  <c r="G133" i="11"/>
  <c r="G132" i="11"/>
  <c r="G131" i="11"/>
  <c r="G130" i="11"/>
  <c r="G129" i="11"/>
  <c r="G128" i="11"/>
  <c r="G126" i="11"/>
  <c r="G125" i="11"/>
  <c r="G123" i="11"/>
  <c r="G122" i="11"/>
  <c r="G120" i="11"/>
  <c r="G119" i="11"/>
  <c r="G118" i="11"/>
  <c r="G117" i="11"/>
  <c r="F116" i="11"/>
  <c r="G116" i="11" s="1"/>
  <c r="G114" i="11"/>
  <c r="G113" i="11"/>
  <c r="G112" i="11"/>
  <c r="G111" i="11"/>
  <c r="G110" i="11"/>
  <c r="G109" i="11"/>
  <c r="G108" i="11"/>
  <c r="G107" i="11"/>
  <c r="G106" i="11"/>
  <c r="G104" i="11"/>
  <c r="G103" i="11"/>
  <c r="G102" i="11"/>
  <c r="G101" i="11"/>
  <c r="G99" i="11"/>
  <c r="G98" i="11"/>
  <c r="G97" i="11"/>
  <c r="G96" i="11"/>
  <c r="G95" i="11"/>
  <c r="G94" i="11"/>
  <c r="G93" i="11"/>
  <c r="G92" i="11"/>
  <c r="F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6" i="11"/>
  <c r="G73" i="11"/>
  <c r="G71" i="11"/>
  <c r="G70" i="11"/>
  <c r="G68" i="11"/>
  <c r="G66" i="11"/>
  <c r="G65" i="11"/>
  <c r="G64" i="11"/>
  <c r="G63" i="11"/>
  <c r="G62" i="11"/>
  <c r="G61" i="11"/>
  <c r="G60" i="11"/>
  <c r="G59" i="11"/>
  <c r="G58" i="11"/>
  <c r="G57" i="11"/>
  <c r="G56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6" i="11"/>
  <c r="G15" i="11"/>
  <c r="G14" i="11"/>
  <c r="G13" i="11"/>
  <c r="G12" i="11"/>
  <c r="G11" i="11"/>
  <c r="G10" i="11"/>
  <c r="G9" i="11"/>
  <c r="G8" i="11"/>
  <c r="G7" i="11"/>
  <c r="G14" i="4" l="1"/>
  <c r="G184" i="4" l="1"/>
  <c r="G183" i="4"/>
  <c r="G182" i="4"/>
  <c r="G159" i="4"/>
  <c r="G158" i="4"/>
  <c r="G134" i="4"/>
  <c r="E25" i="5" l="1"/>
  <c r="E24" i="5"/>
  <c r="E22" i="5"/>
  <c r="E21" i="5"/>
  <c r="G61" i="4"/>
  <c r="G56" i="4"/>
  <c r="G261" i="4"/>
  <c r="G253" i="4"/>
  <c r="G250" i="4"/>
  <c r="G70" i="4"/>
  <c r="G226" i="4"/>
  <c r="G256" i="4"/>
  <c r="G254" i="4"/>
  <c r="G245" i="4"/>
  <c r="G171" i="4"/>
  <c r="G170" i="4"/>
  <c r="G169" i="4"/>
  <c r="G152" i="4"/>
  <c r="G146" i="4"/>
  <c r="G95" i="4"/>
  <c r="G209" i="4"/>
  <c r="G67" i="4"/>
  <c r="G44" i="4"/>
  <c r="G42" i="4"/>
  <c r="G33" i="4"/>
  <c r="G26" i="4"/>
  <c r="G16" i="4"/>
  <c r="G11" i="4"/>
  <c r="G144" i="4"/>
  <c r="G68" i="4"/>
  <c r="G28" i="4"/>
  <c r="G251" i="4"/>
  <c r="G128" i="4"/>
  <c r="G127" i="4"/>
  <c r="G126" i="4"/>
  <c r="G125" i="4"/>
  <c r="G179" i="4"/>
  <c r="G178" i="4"/>
  <c r="G177" i="4"/>
  <c r="G176" i="4"/>
  <c r="G175" i="4"/>
  <c r="G174" i="4"/>
  <c r="G241" i="4"/>
  <c r="G240" i="4"/>
  <c r="G239" i="4"/>
  <c r="G238" i="4"/>
  <c r="G234" i="4"/>
  <c r="G233" i="4"/>
  <c r="G142" i="4"/>
  <c r="G141" i="4"/>
  <c r="G140" i="4"/>
  <c r="G139" i="4"/>
  <c r="G138" i="4"/>
  <c r="G137" i="4"/>
  <c r="G232" i="4"/>
  <c r="G231" i="4"/>
  <c r="G189" i="4"/>
  <c r="G188" i="4"/>
  <c r="G230" i="4"/>
  <c r="G187" i="4"/>
  <c r="G186" i="4"/>
  <c r="G185" i="4"/>
  <c r="G161" i="4"/>
  <c r="G160" i="4"/>
  <c r="G149" i="4"/>
  <c r="G148" i="4"/>
  <c r="G147" i="4"/>
  <c r="G108" i="4"/>
  <c r="G107" i="4"/>
  <c r="G106" i="4"/>
  <c r="G105" i="4"/>
  <c r="G104" i="4"/>
  <c r="G110" i="4"/>
  <c r="G109" i="4"/>
  <c r="G205" i="4"/>
  <c r="G135" i="4"/>
  <c r="G222" i="4"/>
  <c r="G103" i="4"/>
  <c r="G102" i="4"/>
  <c r="G121" i="4"/>
  <c r="G190" i="4"/>
  <c r="G87" i="4"/>
  <c r="G86" i="4"/>
  <c r="G85" i="4"/>
  <c r="G220" i="4"/>
  <c r="G84" i="4"/>
  <c r="G83" i="4"/>
  <c r="G82" i="4"/>
  <c r="G81" i="4"/>
  <c r="G80" i="4"/>
  <c r="G79" i="4"/>
  <c r="G78" i="4"/>
  <c r="G77" i="4"/>
  <c r="G76" i="4"/>
  <c r="G156" i="4"/>
  <c r="G208" i="4"/>
  <c r="G207" i="4"/>
  <c r="G247" i="4"/>
  <c r="G246" i="4"/>
  <c r="G258" i="4"/>
  <c r="G211" i="4"/>
  <c r="G225" i="4"/>
  <c r="G252" i="4"/>
  <c r="G202" i="4"/>
  <c r="G201" i="4"/>
  <c r="G235" i="4"/>
  <c r="G173" i="4"/>
  <c r="G217" i="4"/>
  <c r="G63" i="4"/>
  <c r="G52" i="4"/>
  <c r="G180" i="4"/>
  <c r="G154" i="4"/>
  <c r="G228" i="4"/>
  <c r="G124" i="4"/>
  <c r="G118" i="4"/>
  <c r="G113" i="4"/>
  <c r="G100" i="4"/>
  <c r="G94" i="4"/>
  <c r="G92" i="4"/>
  <c r="G91" i="4"/>
  <c r="G89" i="4"/>
  <c r="G74" i="4"/>
  <c r="G51" i="4"/>
  <c r="G50" i="4"/>
  <c r="G49" i="4"/>
  <c r="G48" i="4"/>
  <c r="G46" i="4"/>
  <c r="G36" i="4"/>
  <c r="G23" i="4"/>
  <c r="G20" i="4"/>
  <c r="G17" i="4"/>
  <c r="G13" i="4"/>
  <c r="G10" i="4"/>
  <c r="G7" i="4"/>
  <c r="G212" i="4"/>
  <c r="G30" i="4"/>
  <c r="G75" i="4"/>
  <c r="G237" i="4"/>
  <c r="G243" i="4"/>
  <c r="G219" i="4"/>
  <c r="F218" i="4"/>
  <c r="G218" i="4" s="1"/>
  <c r="F216" i="4"/>
  <c r="G216" i="4" s="1"/>
  <c r="G213" i="4"/>
  <c r="G210" i="4"/>
  <c r="G203" i="4"/>
  <c r="G200" i="4"/>
  <c r="G196" i="4"/>
  <c r="G193" i="4"/>
  <c r="G191" i="4"/>
  <c r="G181" i="4"/>
  <c r="F153" i="4"/>
  <c r="G153" i="4" s="1"/>
  <c r="G98" i="4"/>
  <c r="G97" i="4"/>
  <c r="G90" i="4"/>
  <c r="F88" i="4"/>
  <c r="G88" i="4" s="1"/>
  <c r="G72" i="4"/>
  <c r="G62" i="4"/>
  <c r="G133" i="4"/>
  <c r="G55" i="4"/>
  <c r="G54" i="4"/>
  <c r="G41" i="4"/>
  <c r="G39" i="4"/>
  <c r="G38" i="4"/>
  <c r="F111" i="4"/>
  <c r="G111" i="4" s="1"/>
  <c r="G143" i="4"/>
  <c r="G32" i="4"/>
  <c r="G27" i="4"/>
  <c r="G25" i="4"/>
  <c r="G22" i="4"/>
  <c r="G123" i="4"/>
  <c r="G198" i="4"/>
  <c r="G248" i="4"/>
  <c r="G242" i="4"/>
  <c r="G215" i="4"/>
  <c r="G206" i="4"/>
  <c r="G197" i="4"/>
  <c r="G132" i="4"/>
  <c r="G131" i="4"/>
  <c r="G115" i="4"/>
  <c r="G114" i="4"/>
  <c r="G99" i="4"/>
  <c r="G93" i="4"/>
  <c r="G65" i="4"/>
  <c r="G145" i="4"/>
  <c r="G59" i="4"/>
  <c r="G58" i="4"/>
  <c r="G192" i="4"/>
  <c r="G130" i="4"/>
  <c r="G53" i="4"/>
  <c r="G236" i="4"/>
  <c r="G47" i="4"/>
  <c r="G45" i="4"/>
  <c r="G43" i="4"/>
  <c r="G40" i="4"/>
  <c r="G112" i="4"/>
  <c r="G37" i="4"/>
  <c r="G221" i="4"/>
  <c r="G35" i="4"/>
  <c r="G31" i="4"/>
  <c r="G29" i="4"/>
  <c r="G24" i="4"/>
  <c r="G21" i="4"/>
  <c r="G168" i="4"/>
  <c r="G19" i="4"/>
  <c r="G18" i="4"/>
  <c r="G257" i="4"/>
  <c r="G15" i="4"/>
  <c r="G12" i="4"/>
  <c r="G120" i="4"/>
  <c r="G9" i="4"/>
  <c r="G8" i="4"/>
  <c r="G57" i="4"/>
  <c r="G151" i="4"/>
  <c r="G117" i="4"/>
  <c r="G60" i="4"/>
  <c r="G34" i="4"/>
</calcChain>
</file>

<file path=xl/sharedStrings.xml><?xml version="1.0" encoding="utf-8"?>
<sst xmlns="http://schemas.openxmlformats.org/spreadsheetml/2006/main" count="1502" uniqueCount="376">
  <si>
    <r>
      <rPr>
        <b/>
        <sz val="10"/>
        <color rgb="FFFF0000"/>
        <rFont val="Arial Narrow"/>
        <family val="2"/>
      </rPr>
      <t>Artículo 121.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</si>
  <si>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0"/>
        <color rgb="FFFF0000"/>
        <rFont val="Arial Narrow"/>
        <family val="2"/>
      </rPr>
      <t>Fracción XXXVI: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El inventario de bienes muebles e inmuebles en posesión y propiedad; así como el moto a que ascienden los mismos, siempre que su valor sea superior a 350 veces la unidad de medida vigente en la Ciudad de México, así como el catálogo o informe de altas y bajas;</t>
    </r>
  </si>
  <si>
    <t>Ejercicio</t>
  </si>
  <si>
    <t>Periodo que se informa (semestral )</t>
  </si>
  <si>
    <t>Descripción del bien</t>
  </si>
  <si>
    <t xml:space="preserve">Código de identificación, en su caso </t>
  </si>
  <si>
    <t>Cantidad (total para cada bien )</t>
  </si>
  <si>
    <t xml:space="preserve">Monto por grupo de bienes </t>
  </si>
  <si>
    <t>GABINETE DE TRABAJO CON TARJA Y RESPALDO</t>
  </si>
  <si>
    <t>MESA BAÑO MARÍA DEL CHEF 3 SCC.</t>
  </si>
  <si>
    <t>SUMINISTRO DE MOBILIARIO PARA DOS UNIDADES MÓVILES</t>
  </si>
  <si>
    <t>MÓDULO TIPO OPERATIVO PARA DOS USUARIOS</t>
  </si>
  <si>
    <t>BARRA DE AUTOSERVICIO.</t>
  </si>
  <si>
    <t>MOBILIARIO P/UNID MOVIL , INCLUYE MESA ABATIBLE, 2 SILLAS FIJAS</t>
  </si>
  <si>
    <t xml:space="preserve"> MÓDULO 6 OPERATIVOS DOBLE COMPARTIDA </t>
  </si>
  <si>
    <t xml:space="preserve"> MÓDULO TIPO ASESOR EJECUTIVO ACABADO EN LAMINADO</t>
  </si>
  <si>
    <t xml:space="preserve"> PANTALLA DE PLASMA SAMSUNG LCD 40" </t>
  </si>
  <si>
    <t xml:space="preserve"> MODULO TIPO SUBDIRECTOR </t>
  </si>
  <si>
    <t xml:space="preserve"> SALA DE JUNTAS (6PP): </t>
  </si>
  <si>
    <t xml:space="preserve"> MODULO DIRECTOR DE ÁREA: </t>
  </si>
  <si>
    <t xml:space="preserve"> ÁREA DE ESPERA SRÍA. EJECUTIVA: </t>
  </si>
  <si>
    <t xml:space="preserve"> MODULO TIPO OPERATIVO </t>
  </si>
  <si>
    <t xml:space="preserve"> MODULO AREA DE APOYO D: </t>
  </si>
  <si>
    <t xml:space="preserve"> TELEVISION DE LCD DE 40" SAMSUNG LN40A330  </t>
  </si>
  <si>
    <t xml:space="preserve"> MÓDULO 5 DIRECTOR </t>
  </si>
  <si>
    <t xml:space="preserve"> BAÑO MARÍA ELECTRICO 4 SECCIONES </t>
  </si>
  <si>
    <t xml:space="preserve"> SISTEMA DE A / A PL24 </t>
  </si>
  <si>
    <t xml:space="preserve"> MÓDULO 7 CAFETERÍA </t>
  </si>
  <si>
    <t xml:space="preserve"> MODULO DIRECTOR DE ÁREA-B: </t>
  </si>
  <si>
    <t xml:space="preserve"> MODULO OPERATIVO FS-D: </t>
  </si>
  <si>
    <t xml:space="preserve"> ÁREA DE ESPERA CONTRALORÍA: </t>
  </si>
  <si>
    <t xml:space="preserve"> CAMARA SERIE 200 PTZ 18X COLOR NTSC</t>
  </si>
  <si>
    <t xml:space="preserve"> SALA DE JUNTAS RECTANGULAR (8PP): </t>
  </si>
  <si>
    <t xml:space="preserve"> MÓDULO 3 SALA USOS MÚLTIPLES  </t>
  </si>
  <si>
    <t xml:space="preserve"> SISTEMA DE A / A PL30 </t>
  </si>
  <si>
    <t xml:space="preserve"> MODULO JEFE DE DEPARTAMENTO 1.63M: </t>
  </si>
  <si>
    <t xml:space="preserve"> JEFE DE DEPARTAMENTO 1.35M "A": </t>
  </si>
  <si>
    <t xml:space="preserve"> JEFE DE DEPARTAMENTO 1.35M : </t>
  </si>
  <si>
    <t xml:space="preserve"> TINA FRIA REFRIGERADORA 3 SECCIONES </t>
  </si>
  <si>
    <t xml:space="preserve"> REFRIGERADOR 23 FT3                  </t>
  </si>
  <si>
    <t xml:space="preserve"> MODULO SUBDIRECTOR: </t>
  </si>
  <si>
    <t xml:space="preserve"> SALA DE JUNTAS CUADRADA (8PP). </t>
  </si>
  <si>
    <t xml:space="preserve"> ÁREA DE ESPERA PRESIDENCIA: </t>
  </si>
  <si>
    <t xml:space="preserve"> SALA DE JUNTAS (10PP) A. </t>
  </si>
  <si>
    <t xml:space="preserve"> MÓDULO 2 SALA DE ESPERA  </t>
  </si>
  <si>
    <t xml:space="preserve"> SALA DE JUNTAS (10PP): </t>
  </si>
  <si>
    <t xml:space="preserve"> MÓDULO CONSULTA TIPO "A" ORIENTACIÓN </t>
  </si>
  <si>
    <t xml:space="preserve"> MODULO PARA JEFES DE AREA </t>
  </si>
  <si>
    <t xml:space="preserve"> CONGELADOR DE 23 FT3 </t>
  </si>
  <si>
    <t xml:space="preserve"> MÓDULO DE ATENCIÓN AL PÚBLICO </t>
  </si>
  <si>
    <t xml:space="preserve"> REFIGERADOR 49FT </t>
  </si>
  <si>
    <t xml:space="preserve"> GRABADOR DIGITAL DVR DIVAR MR 16CH 8 AUDIO DVD-RW 500GB</t>
  </si>
  <si>
    <t xml:space="preserve"> CAFETERA PERCOLADORA AUTOMATICA </t>
  </si>
  <si>
    <t xml:space="preserve"> MODULO TIPO DIRECTOR </t>
  </si>
  <si>
    <t xml:space="preserve"> BAR MÓVIL </t>
  </si>
  <si>
    <t xml:space="preserve"> CARRO TERMO PARA BAMQUETES </t>
  </si>
  <si>
    <t xml:space="preserve"> MODULO DIRECTOR SIN CREDENZA: </t>
  </si>
  <si>
    <t xml:space="preserve"> MODULO COORDINADOR ASESORES: </t>
  </si>
  <si>
    <t xml:space="preserve"> SALA DE JUNTAS RECTANGULAR (16PP); </t>
  </si>
  <si>
    <t xml:space="preserve"> COCINETA DGCS: </t>
  </si>
  <si>
    <t xml:space="preserve"> CIRCUITO CERRADO DE T.V., APLIFICADOR </t>
  </si>
  <si>
    <t xml:space="preserve"> SALA DE JUNTAS MODULAR (16PP). </t>
  </si>
  <si>
    <t xml:space="preserve"> DIGITALIZADOR CANOFILE C/ACCESORIOS </t>
  </si>
  <si>
    <t xml:space="preserve"> LAVALOZA 30 CANASTILLAS/HR </t>
  </si>
  <si>
    <t xml:space="preserve"> MODULO DIRECTOR CON CREDENZA: </t>
  </si>
  <si>
    <t xml:space="preserve"> MODULO PARA ATENCIÓN AL PÚBLICO TIPO 1 </t>
  </si>
  <si>
    <t xml:space="preserve"> LAVALOZA REFORZADA ELÉCTRICA </t>
  </si>
  <si>
    <t xml:space="preserve"> SISTEMA DE SUPRESIÓN DE INCENDIO EN SITE CON GAS FM 200</t>
  </si>
  <si>
    <t xml:space="preserve"> MUEBLES SALA DE CONSEJO: </t>
  </si>
  <si>
    <t xml:space="preserve"> MÓDULOS DE TRABAJO </t>
  </si>
  <si>
    <t xml:space="preserve"> ESCANER PARA DIGITALIZACIÓN FI-6230 MARCA  FIJITSU. </t>
  </si>
  <si>
    <t xml:space="preserve"> COMPUTADORA PERSONAL IMAC MARCA APPLE  </t>
  </si>
  <si>
    <t xml:space="preserve"> COMPUTADORA PORTÁTIL MCA. DELL MOD. LATITUDE C640 </t>
  </si>
  <si>
    <t xml:space="preserve"> COMPUTADORA DE ESCRITORIO IMAC CORE 2 DUO DE 24" </t>
  </si>
  <si>
    <t xml:space="preserve"> LAP TOP SONY VAIO MOD. VGN-TXN17FP </t>
  </si>
  <si>
    <t xml:space="preserve"> COMPUTADORA MACINTOSH MOD. IMAC G5 </t>
  </si>
  <si>
    <t xml:space="preserve"> COMPUTADORA HP VECTRA VL SERIE 8 </t>
  </si>
  <si>
    <t xml:space="preserve"> SCANNER KODAD I650 </t>
  </si>
  <si>
    <t xml:space="preserve"> KIOSCO TEC MOD. SF-700 CENTRO DE CONSULTA </t>
  </si>
  <si>
    <t xml:space="preserve"> MATRIZ DE COMPUTO CON AUDIO, 8  FGP37-0808-844 </t>
  </si>
  <si>
    <t xml:space="preserve"> COMPUTADORA MCA. APPLE MOD. POWER MAC G4 </t>
  </si>
  <si>
    <t>COMPUTADORA IMAC MARCA APPLE MODELO IMAC 27 "</t>
  </si>
  <si>
    <t xml:space="preserve"> KIT DE EQUIPO DE COMPUTADORA MONITOR LED FULL HD MARCA DELL DE 23" TARJETA MADRE GA-Z77X-UD3H,ETHERNET; ATHEROS GBE </t>
  </si>
  <si>
    <t xml:space="preserve"> HP OFFICEJET ENTERPRISE COLOR MFP X 585F </t>
  </si>
  <si>
    <t xml:space="preserve"> COMPUTADORA PARA DISEÑO </t>
  </si>
  <si>
    <t xml:space="preserve"> COMPUTADORA MCA. DELL MOD. WORKSTATION WS350 </t>
  </si>
  <si>
    <t xml:space="preserve"> PLOTTER A COLOR HP HEWLETT PACKARD DESINGJET 500 </t>
  </si>
  <si>
    <t xml:space="preserve"> ESTACIÓN DE TRABAJO HP (WORKSTATION) WX6200 </t>
  </si>
  <si>
    <t xml:space="preserve"> SERVIDOR PARA APLICACIONES Y DATOS MARCA DELL </t>
  </si>
  <si>
    <t xml:space="preserve"> SUMINISTRO HARDLOCK PARA SISTEMA DE CONTROL DE ACCESOS</t>
  </si>
  <si>
    <t xml:space="preserve"> SCANNER PARA DIGITALIZACIÓN MCA. KODAK 1500 </t>
  </si>
  <si>
    <t xml:space="preserve"> ESTACIÓN DE TRABAJO MARCA DELL MONITORRE </t>
  </si>
  <si>
    <t>COMPUTADORA IMAC , PROCESADOR INTEL CORE 17 QUAD CORE 4.0 GHZ,</t>
  </si>
  <si>
    <t xml:space="preserve"> MATRIZ DE COMPUTO CON AUDIO, 8  FGP37-0808- 542 </t>
  </si>
  <si>
    <t xml:space="preserve"> IMPRESORA DATACARD SP75 PLUS DUPLEX A COLOR  </t>
  </si>
  <si>
    <t xml:space="preserve"> IMPRESORA INDEX BRAILLE INTERPUNTO </t>
  </si>
  <si>
    <t xml:space="preserve"> RAID SETUP BE CUSTOMER  ( SERVIDORES DE RED ) </t>
  </si>
  <si>
    <t>UNIDAD DE RESPALDO DE RED EN CINTA MAGNETICA LIBRERÍA DE CINTAS MARCA DELL MODELO POWER VAUL TL 1000</t>
  </si>
  <si>
    <t xml:space="preserve"> SISTEMA DE POSTPROD. C/ESTACIÓN DE TRAB. MAC PRO </t>
  </si>
  <si>
    <t xml:space="preserve"> SWITCH 48 PUERTOS POE IP BASE STACKEABLE </t>
  </si>
  <si>
    <t xml:space="preserve"> SERVIDOR MARCA HEWLETT PACKARD, MOD HP DL 380 G6 </t>
  </si>
  <si>
    <t xml:space="preserve"> SERVIDOR DE RED HEWLETT PACKARD DL380 C/RACK </t>
  </si>
  <si>
    <t xml:space="preserve"> TERMINAL LECTORA DE MARCAS ÓPTICAS SCANTRON, IMPRESORA INTERACTIVA</t>
  </si>
  <si>
    <t xml:space="preserve"> SERVIDOR HP PROLIANT DL380, 2 PROCESADORES    </t>
  </si>
  <si>
    <t xml:space="preserve"> SISTEMA DE EDICIÓN AVID XPRESS STUDIO COMPLETE </t>
  </si>
  <si>
    <t xml:space="preserve"> HARDWARE PALO ALTO PA-3020 </t>
  </si>
  <si>
    <t>SERVIDOR DE RED POWEREDGER MODELO R730, MARCA DELL</t>
  </si>
  <si>
    <t>UNIDAD DE ALMACENAMIENTO EN DISCOS MARCA DELL MODELO SCV2020</t>
  </si>
  <si>
    <t xml:space="preserve"> SERVIDOR DE RED HO PORTATIL ML 570 </t>
  </si>
  <si>
    <t xml:space="preserve"> SERVIDOR COMPAQ MOD. ML570 </t>
  </si>
  <si>
    <t xml:space="preserve"> APPLIANCE MARCA DELL CON SW BI COGNOS, SISTEMA OPERATIVO </t>
  </si>
  <si>
    <t>VIDEO GRABADORA DIGITAL MCA HIRVISION, DE 16 CANALES A 4 CIF</t>
  </si>
  <si>
    <t>CALENTADOR DE AGUA LEFLAM 110-066 LP</t>
  </si>
  <si>
    <t>SISTEMA INTEGRAL CCTV INCLUYE   CAMARAS</t>
  </si>
  <si>
    <t>MAMPARA AZUL CON PIZARRON BLANCO  M 5.99X2.44X0.80 CM</t>
  </si>
  <si>
    <t>PANTALLA ELECTRICA 3.66X3.66MT</t>
  </si>
  <si>
    <t>CUERPO NIKON F5</t>
  </si>
  <si>
    <t xml:space="preserve">PROCESADOR CENTRAL DE AUTOMATIZACION AMX NI-3100 </t>
  </si>
  <si>
    <t>CANCEL DIVISORIO ENTRE LA BIBLIOTECA Y LA CASA DEL ARBOL</t>
  </si>
  <si>
    <t xml:space="preserve">PROYECTOR XGA, DLP, 3500 ANSI LUMENS PANASONIC PT-F200 </t>
  </si>
  <si>
    <t>MAMPARA ROJA DOS VISTAS CON TEXTURAS,  M.  5.86X2.44X0.10 CM</t>
  </si>
  <si>
    <t>MAMPARA CURVA, CON MDF 15 MM P.</t>
  </si>
  <si>
    <t xml:space="preserve">IMPRESORA FARGO PERSONAL C-11    </t>
  </si>
  <si>
    <t>PROCESADOR DIGITAL DE AUDIO CON 8 ENTRADAS</t>
  </si>
  <si>
    <t>CÁMARA  DE VIDEO MCA CANON MOD. XL-1S</t>
  </si>
  <si>
    <t>TARIMA ROJA RECUBIERTA EN PISO VINIL ANTIDERR.6.11X4.06X0.10CM</t>
  </si>
  <si>
    <t>24.80 m2</t>
  </si>
  <si>
    <t>TARIMA AZUL RECUBIERTA EN PISO VINIL ANTIDERR.6.11X4.05X0.30</t>
  </si>
  <si>
    <t>TARIMA AMARILLA RECUBIERTA EN PISO VINIL ANTIDERR.6.11X4.06X0.30CM</t>
  </si>
  <si>
    <t>PANTALLA LED DE 80" FULL HD, RESOLUCIÓN 1080 P</t>
  </si>
  <si>
    <t>PROCESADOR DIGITAL DE AUDIO 10 ENTRADAS DE MIC/LINEA</t>
  </si>
  <si>
    <t>DVCPRO HD P2 MCA. PANASONIC MOD. AG-HVX200</t>
  </si>
  <si>
    <t xml:space="preserve">MATRIZ DE VIDEO COMPUESTO CON AUDIO, 16 ENTRADAS, 16 SALIDAS </t>
  </si>
  <si>
    <t>PAQUETE DE EQUIPO FOTOGRÁFICO</t>
  </si>
  <si>
    <t xml:space="preserve">SIST KIT DE TELEPROMPTERS PORTATILES A COLOR 15 PULG P/CAMARA </t>
  </si>
  <si>
    <t>SISTEMA DE MICROFONIA TIPO PRESIDENTE/DELEGADO</t>
  </si>
  <si>
    <t>COLOCACION DE ESPACIOS VACIOS Y CUARTO DE MATERIALES</t>
  </si>
  <si>
    <t>MEZCLADOR A/V PROFESIONAL DE 8 ENTRADAS</t>
  </si>
  <si>
    <t>VTR DVCPRO DIGITAL VIDEO CASSETTE RECORDER</t>
  </si>
  <si>
    <t>PROYECTOR XGA, DLP, 6000 ANSI LUMENS PANASONIC PT-D5700</t>
  </si>
  <si>
    <t>AGORA APROXIMADAMENTE DE 6.11X3.16CM,</t>
  </si>
  <si>
    <t>PANTALLA ELÉCTRICA 4.88X4.88MTS.</t>
  </si>
  <si>
    <t>LENTE NIKON NI/70-200, ED-VR-II</t>
  </si>
  <si>
    <t xml:space="preserve">P2 STORAGE UNIT MOD. AG-MSU10P (UNIDAD DE ALMACENAMIENTO E INTERFAZ) </t>
  </si>
  <si>
    <t>CAMARA FOTOGRAFICA DIGITAL MARCA NIKON MODELO D800</t>
  </si>
  <si>
    <t>KIT DE ILUMINACIÓN MARCA FLUOTEC, MOD. CARRYLIGHT</t>
  </si>
  <si>
    <t>CÁMARAS P2 HD PORTATIL 1/3" 3 CCD MARCA PANASONIC</t>
  </si>
  <si>
    <t>SISTEMA DE EDICIÓN MAC PRO/FINAL CUT PRO  X</t>
  </si>
  <si>
    <t>RACK MOVIL DE PRODUCCIÓN DE TV</t>
  </si>
  <si>
    <t xml:space="preserve"> AUTOBUS MERCEDES-BENZ MOD 1997 </t>
  </si>
  <si>
    <t xml:space="preserve"> REMOLQUE MCA. CANGURO MOD. 0-480-101</t>
  </si>
  <si>
    <t xml:space="preserve"> REMOLQUE MCA. CANGURO MOD. 0-480-102 </t>
  </si>
  <si>
    <t xml:space="preserve"> CAMIÓN PARA PASAJEROS TIPO ESCOLAR MOD. 4700 </t>
  </si>
  <si>
    <t xml:space="preserve">  CAMIONETA DODGE RAM 2500 4X4 SERIE 6J240013 </t>
  </si>
  <si>
    <t xml:space="preserve"> SILVERADO MOD. 2008 SERIE: 1GCEC19J88Z168555  </t>
  </si>
  <si>
    <t>AUTOBUS MODELO 4700 SFC, NUEVO NO. SERIE 3HBBZSEN9GL413764 NO. MOTOR  Y1A026329</t>
  </si>
  <si>
    <t xml:space="preserve">UNIDAD RAM 2500 PROMASTER 11.5 M3 MARCA RAM, MODELO 2016 </t>
  </si>
  <si>
    <t>UNIDAD RAM 2500 PROMASTER 11.5 M3 MARCA RAM, MODELO 2016 VIN 3C6TR</t>
  </si>
  <si>
    <t xml:space="preserve"> AUTO EUROVAN DE 3 PUERTAS </t>
  </si>
  <si>
    <t xml:space="preserve"> AUTO VW EUROVAN MOD. 2003 </t>
  </si>
  <si>
    <t xml:space="preserve"> NISSAN PICK-UP '2002 </t>
  </si>
  <si>
    <t xml:space="preserve"> CHEVY 2003 </t>
  </si>
  <si>
    <t xml:space="preserve"> NISSAN PLATINA MOD. 2004 </t>
  </si>
  <si>
    <t xml:space="preserve"> PONTIAC MATIZ 2004; 5 PUERTAS SERIE HL2MJ61014C011208</t>
  </si>
  <si>
    <t xml:space="preserve"> ATOS BÁSICO DODGE MOD. 2005   SERIE: MALAB5165M482406 </t>
  </si>
  <si>
    <t xml:space="preserve"> ATOS BÁSICO DODGE MOD. 2005   SERIE: MALAB51H35M497185 </t>
  </si>
  <si>
    <t xml:space="preserve"> ATOS BÁSICO DODGE MOD. 2005   SERIE: MALAB51H45M536270 </t>
  </si>
  <si>
    <t xml:space="preserve"> ATOS BÁSICO DODGE MOD. 2005   SERIE: MALAB51H65M497147 </t>
  </si>
  <si>
    <t xml:space="preserve"> ATOS BÁSICO DODGE MOD. 2005   SERIE: MALAB51H65M523410 </t>
  </si>
  <si>
    <t xml:space="preserve"> ATOS BÁSICO DODGE MOD. 2005   SERIE: MALAB51H75M497187 </t>
  </si>
  <si>
    <t xml:space="preserve"> ATOS BÁSICO DODGE MOD. 2005   SERIE: MALAB51H85M523411 </t>
  </si>
  <si>
    <t xml:space="preserve"> ATOS BÁSICO DODGE MOD. 2005   SERIE: MALAB51H95M482402 </t>
  </si>
  <si>
    <t xml:space="preserve"> ATOS BÁSICO DODGE MOD. 2005   SERIE: MALAB51HX5M497183 </t>
  </si>
  <si>
    <t xml:space="preserve"> CAMIONETA NISSAN URBAN MOD. 2005   SERIE: JN1FE56S55X512890 </t>
  </si>
  <si>
    <t xml:space="preserve"> ATOS BÁSICO DODGE MOD. 2005   SERIE: MALAB51H45M498717 </t>
  </si>
  <si>
    <t xml:space="preserve"> ATOS BÁSICO DODGE MOD. 2005   SERIE: MALAB51H55M520935 </t>
  </si>
  <si>
    <t xml:space="preserve"> ATOS BÁSICO DODGE MOD. 2005   SERIE: MALAB51H95M520937 </t>
  </si>
  <si>
    <t xml:space="preserve"> CAMIONETA TIPO PICK-UP FORD RANGER MOD. 2005 SERIE: 8AFDT50D656393797 </t>
  </si>
  <si>
    <t xml:space="preserve"> NISSAN TSURU GSI MOD. 2006   SERIE: 3N1EB31S26K319633 </t>
  </si>
  <si>
    <t xml:space="preserve"> NISSAN TSURU GSI MOD. 2006   SERIE: 3N1EB31S36K319642 </t>
  </si>
  <si>
    <t xml:space="preserve"> NISSAN TSURU GSI MOD. 2006   SERIE: 3N1EB31S66K328643 </t>
  </si>
  <si>
    <t xml:space="preserve"> TSURU GSI MOD 2006 SERIE: 3N1EB31SX6K365341 </t>
  </si>
  <si>
    <t xml:space="preserve"> ATOS BY DODGE BÁSICO MOD/07 SERIE: 7M939549 </t>
  </si>
  <si>
    <t xml:space="preserve"> ATOS BY DODGE BÁSICO MOD/07 SERIE: 7M941759 </t>
  </si>
  <si>
    <t xml:space="preserve"> TOYOTA 2007 RAV4 SERIE: JTMZD35V275039204 </t>
  </si>
  <si>
    <t xml:space="preserve"> TSURU GSII MOD 2007 SERIE: 3N1EB31S77K306670 </t>
  </si>
  <si>
    <t xml:space="preserve"> SENTRA. MOD. 2007 SERIE: 3N1AB61D37L624748  </t>
  </si>
  <si>
    <t xml:space="preserve"> ATOS BY DODGE BÁSICO MOD/07 SERIE: 7M982681 </t>
  </si>
  <si>
    <t xml:space="preserve"> ATOS BY DODGE BÁSICO MOD/07 SERIE: 7M982682 </t>
  </si>
  <si>
    <t xml:space="preserve"> ATOS BY 2008 BASICO SERIE: MALAB51H58M189777 </t>
  </si>
  <si>
    <t xml:space="preserve"> ATOS BY 2008 BASICO SERIE: MALAB51H58M189780 </t>
  </si>
  <si>
    <t xml:space="preserve"> ATOS BY 2008 BASICO SERIE: MALAB51H78M189781 </t>
  </si>
  <si>
    <t xml:space="preserve"> ATOS BY 2008 BASICO SERIE: MALAB51H98M189779 </t>
  </si>
  <si>
    <t xml:space="preserve"> ATOS BY 2008 BASICO SERIE: MALAB51H98M256946 </t>
  </si>
  <si>
    <t xml:space="preserve"> GOL SEDAN 1.6  MOD 2009 SERIE: 9BWDB05U09T162798 </t>
  </si>
  <si>
    <t xml:space="preserve"> AUTOMOVIL GOL SEDAN, 1.6, 4 PTAS. SERIE 9BWDB05U1AT198567. </t>
  </si>
  <si>
    <t xml:space="preserve"> AUTOMOVIL GOL SEDAN, 1.6, 4 PTAS. SERIE 9BWDB055AT212633. </t>
  </si>
  <si>
    <t xml:space="preserve"> AUTOMOVIL GOL SEDAN, 1.6, 4 PTAS. SERIE 9BWDB05U4AT213224. </t>
  </si>
  <si>
    <t xml:space="preserve"> CAMIONETA MAZDA CX-7, GRAND TOURING,  SERIE JM3ER2C51C0425267 </t>
  </si>
  <si>
    <t xml:space="preserve"> AUTOMOVIL GOL SEDAN MOTOR 1.6 L 100 HP SERIE 9BWDB05U2DT211833 </t>
  </si>
  <si>
    <t xml:space="preserve"> AUTOMOVIL GOL SEDAN MOTOR 1.6 L 100 HP SERIE 9BWDB05U7DT211794 </t>
  </si>
  <si>
    <t xml:space="preserve"> FORD WAGON TRANSIT PASAJEROS, DIESEL,  SERIE WF0RS4KP4DJA46952 </t>
  </si>
  <si>
    <t xml:space="preserve"> FORD WAGON TRANSIT PASAJEROS, DIESEL, SERIE WF0RS4KP4DJA46871 </t>
  </si>
  <si>
    <t xml:space="preserve"> AUTOMOVIL  SEDAN  MARCA DODGE, I10 GL-C. SERIE DM220262</t>
  </si>
  <si>
    <t xml:space="preserve"> AUTOMOVIL SEDAN  MARCA DODGE, I10 GL-C.  SERIE: DM220258</t>
  </si>
  <si>
    <t xml:space="preserve"> AUTOMOVIL  SEDAN  MARCA DODGE, I10 GL-C. SERIE DM220275</t>
  </si>
  <si>
    <t xml:space="preserve"> AUTOMOVIL   SEDAN  MARCA DODGE, I10 GL-C. SERIE: DM220265</t>
  </si>
  <si>
    <t xml:space="preserve"> AUTOMOVIL SEDAN  MARCA DODGE, I10 GL-C. SERIE: DM220260</t>
  </si>
  <si>
    <t xml:space="preserve"> AUTOMOVIL  SEDAN  MARCA DODGE, I10 GL-C. SERIE: DM220263</t>
  </si>
  <si>
    <t xml:space="preserve"> FORD WAGON TRANSIT PASAJEROS LARGA, TECHO ALTO MOTOR 2.2 L.,TRANSMISIÓN MANUAL DE 6 VELOCIDADES, TORQUE 286 LB-PIE SERIE WF0RS4KP4DJA46952</t>
  </si>
  <si>
    <t xml:space="preserve"> FORD WAGON TRANSIT PASAJEROS LARGA, TECHO ALTO MOTOR 2.2 L.,TRANSMISIÓN MANUAL DE 6 VELOCIDADES, TORQUE 286 LB-PIE SERIE WF0RS4KP4DJA46871</t>
  </si>
  <si>
    <t xml:space="preserve"> CAMIONETA RAM 2500 PROMASTER  SERIE 3C6TRVCG9EE124153 </t>
  </si>
  <si>
    <t xml:space="preserve"> CAMIONETA RAM 2500 PROMASTER  SERIE 3C6TRVCG7EE124152 </t>
  </si>
  <si>
    <t xml:space="preserve"> CAMIONETA RAM 2500 PROMASTER  SERIE 3C6TRVCG3EE128702 </t>
  </si>
  <si>
    <t xml:space="preserve"> CAMIONETA RAM 2500 PROMASTER  SERIE 3C6TRVCG2EE124138 </t>
  </si>
  <si>
    <t xml:space="preserve"> AUTO AVEO MARCA CHEVROLET  SERIE 3G1TA5AF3FL132524 </t>
  </si>
  <si>
    <t xml:space="preserve"> AUTO AVEO MARCA CHEVROLET  SERIE 3G1TA5AF8FL131322 </t>
  </si>
  <si>
    <t xml:space="preserve"> AUTO AVEO MARCA CHEVROLET  SERIE 3G1TA5AF6FL131321 </t>
  </si>
  <si>
    <t xml:space="preserve"> AUTO AVEO MARCA CHEVROLET  SERIE 3G1TA5AFXFL160577 </t>
  </si>
  <si>
    <t xml:space="preserve"> AUTO AVEO MARCA CHEVROLET  SERIE 3G1TA5AF0FL129421 </t>
  </si>
  <si>
    <t xml:space="preserve"> AUTO AVEO MARCA CHEVROLET  SERIE 3G1TA5AFXFL155928 </t>
  </si>
  <si>
    <t xml:space="preserve"> AUTO AVEO MARCA CHEVROLET  SERIE 3G1TA5AF5FL130984 </t>
  </si>
  <si>
    <t xml:space="preserve"> AUTO MATIZ MARCA CHEVROLET  SERIE KL8MD6A01FC304428 </t>
  </si>
  <si>
    <t xml:space="preserve"> AUTO MATIZ MARCA CHEVROLET  SERIE KL8MD6A07FC303008 </t>
  </si>
  <si>
    <t xml:space="preserve"> AUTO MATIZ MARCA CHEVROLET  SERIE KL8MD6A03FC302910 </t>
  </si>
  <si>
    <t xml:space="preserve"> AUTO MATIZ MARCA CHEVROLET  SERIE KL8MD6A06FC302982 </t>
  </si>
  <si>
    <t>OFICINAS MOVILES MARCA EL DORADO/ MOVTEK MODELO 2015</t>
  </si>
  <si>
    <t>MOTOCICLETA YAMAHA FZ16S 150 C.C. , MOD. 2013</t>
  </si>
  <si>
    <t>MOTOCICLETA YAMAHA FZ16S 150 C.C., MOD. 2013</t>
  </si>
  <si>
    <t>BOMBA DE SUCCION Y DESCARGA DE 1 1/4 DE 4 HP 220/440 VLTS</t>
  </si>
  <si>
    <t xml:space="preserve">UNIDAD PAQUETE TIPO BOMBA DE CALOR CON COMPRESOR </t>
  </si>
  <si>
    <t>SISTEMA DE AIRE ACONDICIONADO MARCA MITSUBISHI</t>
  </si>
  <si>
    <t xml:space="preserve">TOUCHPANEL 5" A COLOR PARA SALAS AMX NXD-CV5 </t>
  </si>
  <si>
    <t>RUTEADOR PORT 10/100 ETHERNET MODULAR ROUTER  (CISCO I 790-V)</t>
  </si>
  <si>
    <t>RUTEADOR PORT 10/100 ETHERNET MODULAR (CISCO I 760-V)</t>
  </si>
  <si>
    <t>RUTEADOR CISCO MOD.1760V</t>
  </si>
  <si>
    <t>SISTEMA DE 2 ANTENAS ACTIVAS OMNIDIRECCIONALES PARA MICROFONOS</t>
  </si>
  <si>
    <t>ANTENA ANÁLOGA DIGITAL MARCA MAPESA DE 19 ELEMENTOS MOD. HD19A</t>
  </si>
  <si>
    <t>RUTEADOR PORT 10/100 ETHERNET MODULAR ROUTER  (CISCO I 760-V)</t>
  </si>
  <si>
    <t>SERVIDOR IBM X 3550M4</t>
  </si>
  <si>
    <t>SWITCH DE DATOS 24 PUERTOS 10/100/1000 802.3AF DISTRIBUCION</t>
  </si>
  <si>
    <t xml:space="preserve">TOUCHPANEL 10" A COLOR PARA CABINA AMX NXT-CV10 </t>
  </si>
  <si>
    <t>ROUTER PARA ACCESO A INTERNET CISCO 3345</t>
  </si>
  <si>
    <t>SERVIDOR CON APLICACIÓN DE MONITOREO /SERVICIOS CONVERGENTE</t>
  </si>
  <si>
    <t xml:space="preserve">CONTROLADOR DE PUNTO DE ACCESO INALAMBRIDO </t>
  </si>
  <si>
    <t>SERVIDOR DE GRABACION DE LLAMADAS P´SER. CONVERGENTES MULTIMEDIOS</t>
  </si>
  <si>
    <t>EQUIPO DE VIDEOCONFERENCIA POR IP, PUNTO A PUNTO</t>
  </si>
  <si>
    <t>SWITCH DE DATOS 48 PUERTOS 10/100/1000 802</t>
  </si>
  <si>
    <t>SERVIDOR IBM X 3650M4</t>
  </si>
  <si>
    <t>EQUIPO DE TELEFONIA / EQ. CONVERGENTE CON DOS SERVIDORES</t>
  </si>
  <si>
    <t>SWITCH DE DATOS TIPO BACKBONE (NODO CENTRAL)</t>
  </si>
  <si>
    <t>PLANTA ELECTRICA DE EMERGENCIA</t>
  </si>
  <si>
    <t xml:space="preserve">TOUCHPANEL INALAMBRICO DE 8.4", A COLOR AMX MVP-8400 </t>
  </si>
  <si>
    <t xml:space="preserve">TRANSFORMADOR DE CORRIENTE TIPO SECO  AA/AA/AF , 500/675/KVA </t>
  </si>
  <si>
    <t>EQUIPO PARA LA OPTIMIZACIÓN DE LA ILUMINACIÓN Y LA REDUCCIÓN DE ENERGÍA ELÉCTRICA.</t>
  </si>
  <si>
    <t xml:space="preserve">PLANTA DE EMERGENCIA CON CAPACIDAD DE 600 KW, </t>
  </si>
  <si>
    <t xml:space="preserve">DESTRUCTORA DE PAPEL MCA. IDEAL MOD. 4004 </t>
  </si>
  <si>
    <t xml:space="preserve">REALIZACION Y MONTAJE DE ESCULTURA DEL MTRO VICENTE ROJO </t>
  </si>
  <si>
    <t xml:space="preserve">Descripción del bien </t>
  </si>
  <si>
    <t xml:space="preserve">Cantidad </t>
  </si>
  <si>
    <t>Causa de alta</t>
  </si>
  <si>
    <t xml:space="preserve">Valor del bien a la fecha de la alta </t>
  </si>
  <si>
    <t>ESCULTURA EN FORMA DE ARBOL INCRUSTADO A UNA COLUMNA</t>
  </si>
  <si>
    <t>NECESARIO</t>
  </si>
  <si>
    <t>SUWOOFER ACTIVO KRK 109W "8"KRK MODELO 852 -MA NO. DE SERIE HBBH0012841</t>
  </si>
  <si>
    <t>COMPUTADORA DE ESCRITORIO APPLE IMAC</t>
  </si>
  <si>
    <t>MOTOCICLETA YAMAHA FZ S 2.0 MODELO 2017  SERIE MEIRG2624H2013682</t>
  </si>
  <si>
    <t>CARPA DE ACERO A DOS AGUAS DE 5"20.60 MTS INSTALADA EN LA TERRAZA DEL COMEDOR DE LA CDHDF</t>
  </si>
  <si>
    <t>AUTOMOVIL NUEVO MARCA CHEVROLET  AVEO,  4 PUERTAS M  , 4 CILINDROS  NO. SERIE 3GITA5AF6HL129393</t>
  </si>
  <si>
    <t xml:space="preserve">COMPUTADORA PORTATIL MARCA LENOVO MOD IDEAA Y70-70 PROCESADOR C17-4702HQ MEMORIA 16.0 GB PC3-12800 </t>
  </si>
  <si>
    <t>CAMIONETA NUEVA PICK UP  2 PTAS   4 CILINDROS       NO. DE SERIE   3N6AD31A7HK845348</t>
  </si>
  <si>
    <t>AUTOMOVIL NUEVO MARCA CHEVROLET TRAX A,  4 PUERTAS , 4 CILINDROS  NO. SERIE 3GNCJ7CE7HLI30986</t>
  </si>
  <si>
    <t>DOS VIDEOCAMARAS AG-DVX-2004K ( INCLUYE ACCESORIOS )</t>
  </si>
  <si>
    <t>COMPUTADORA DELL PRECISIÓN 3420/PROCESADOR INTEL QUA D CORE</t>
  </si>
  <si>
    <t>CAMIONETA NUEVA URVAN 4 PTAS   4 CILINDROS       NO. DE SERIE   JN1BE6DSSH9011594</t>
  </si>
  <si>
    <t>CAMIONETA NUEVA URVAN 4 PTAS   4 CILINDROS       NO. DE SERIE   JN1BE6D59H9012327</t>
  </si>
  <si>
    <t>SERVIDOR UBICADO EN EL SITE PRINCIPAL DE LA CDHDF</t>
  </si>
  <si>
    <t>AUTOMOVIL NUEVO MARCA CHEVROLET SPARK B, 5 PUERTAS , 4 CILINDROS NO. SERIE MA6CB6AD4HT017261</t>
  </si>
  <si>
    <t xml:space="preserve"> UNIDAD RAM 2500 PROMASTER 11.5 M3 MARCA RAM MODELO 2017 COLO BLANCO BRILLANTE </t>
  </si>
  <si>
    <t xml:space="preserve">PLATAFORMA ELECTRICA CON TIJERA DE ELEVACIÓN MODELO SJIII3219 </t>
  </si>
  <si>
    <t>ADAPTACION DEL AUTOBUS MARCA MERCEDES BENZ 1997 PLACAS 6CTC</t>
  </si>
  <si>
    <t>SWWITCH CORE CAPA 3 QUE PERMITA ENRRUTAMIENTOY VLANS PROCESAM DE DATOS</t>
  </si>
  <si>
    <t>Cantidad</t>
  </si>
  <si>
    <t>Causa de baja</t>
  </si>
  <si>
    <t xml:space="preserve">Valor del bien a la fecha de la baja </t>
  </si>
  <si>
    <t>SINIESTRADO</t>
  </si>
  <si>
    <t xml:space="preserve">Ubicación del inmueble   </t>
  </si>
  <si>
    <t xml:space="preserve">Periodo que se informa </t>
  </si>
  <si>
    <t xml:space="preserve">Denominación del inmueble, en su caso </t>
  </si>
  <si>
    <t>Institución a cargo del inmueble</t>
  </si>
  <si>
    <t xml:space="preserve">Tipo de vialidad </t>
  </si>
  <si>
    <t xml:space="preserve">Nombre de vialidad </t>
  </si>
  <si>
    <t xml:space="preserve">Número de Exterior </t>
  </si>
  <si>
    <t>Número de Interior, en su caso</t>
  </si>
  <si>
    <t xml:space="preserve">Tipo de asentamiento </t>
  </si>
  <si>
    <t xml:space="preserve">Nombre del asentamiento </t>
  </si>
  <si>
    <t xml:space="preserve">Clave de la localidad </t>
  </si>
  <si>
    <t xml:space="preserve">Nombre de la localidad </t>
  </si>
  <si>
    <t xml:space="preserve">Clave de la entidad federativa </t>
  </si>
  <si>
    <t xml:space="preserve">Nombre de la entidad federativa </t>
  </si>
  <si>
    <t>Naturaleza del inmueble : urbana o rustica</t>
  </si>
  <si>
    <t xml:space="preserve">Carácter del monumento (en su caso ):arqueologico, historico o artistico </t>
  </si>
  <si>
    <t>Tipo de inmueble: edificación, terreno o mixto</t>
  </si>
  <si>
    <t xml:space="preserve">Operación que da origen a la propiedad o posesión del inmueble </t>
  </si>
  <si>
    <t>Titulos por el cual se acredite la propiedad o posesión del inmueble por parte del Gobierno Federal , las entidades federativas o los municipios</t>
  </si>
  <si>
    <t xml:space="preserve">Causa de alta </t>
  </si>
  <si>
    <t>Valor del inmueble a la fecha de baja</t>
  </si>
  <si>
    <r>
      <rPr>
        <b/>
        <sz val="12"/>
        <color rgb="FFFF0000"/>
        <rFont val="Arial Narrow"/>
        <family val="2"/>
      </rPr>
      <t>Artículo 121.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</si>
  <si>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2"/>
        <color rgb="FFFF0000"/>
        <rFont val="Arial Narrow"/>
        <family val="2"/>
      </rPr>
      <t>Fracción XXXVI: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El inventario de bienes muebles e inmuebles en posesión y propiedad; así como el moto a que ascienden los mismos, siempre que su valor sea superior a 350 veces la unidad de medida vigente en la Ciudad de México, así como el catálogo o informe de altas y bajas;</t>
    </r>
  </si>
  <si>
    <t>Personeria juridica del donatario (Persona fisica/Persona moral )</t>
  </si>
  <si>
    <t>Donatario (persona fisica)</t>
  </si>
  <si>
    <t>Donatario (persona moral)</t>
  </si>
  <si>
    <t xml:space="preserve">Valor de adquisición o valor de inventario del bien donado </t>
  </si>
  <si>
    <t>Nonbre(s)</t>
  </si>
  <si>
    <t>Primer apellido</t>
  </si>
  <si>
    <t>Segunda apellido</t>
  </si>
  <si>
    <t xml:space="preserve">Denominación o razón social </t>
  </si>
  <si>
    <t>ENAJENACION</t>
  </si>
  <si>
    <t>SWWITCH CORE CAPA 3 QUE PERMITA ENRRUTAMIENTO Y VLANS PROCESAM DE DATOS</t>
  </si>
  <si>
    <t>Uso del inmueble</t>
  </si>
  <si>
    <t xml:space="preserve">Valor catastral o último avalúo del inmueble </t>
  </si>
  <si>
    <t>Hipervinculo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</si>
  <si>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 de acuerdo con el cátalogo de unidades administrativas o puestos) que funge como responsable inmobiliario</t>
  </si>
  <si>
    <t>Clave de la demarcación territorial</t>
  </si>
  <si>
    <t>Nombre de la demarcación territorial</t>
  </si>
  <si>
    <t xml:space="preserve">Código postal </t>
  </si>
  <si>
    <t>TERRENO DE LA CDHDF</t>
  </si>
  <si>
    <t>CDHDF</t>
  </si>
  <si>
    <t>AVENIDA</t>
  </si>
  <si>
    <t>UNIVERSIDAD</t>
  </si>
  <si>
    <t>N/A</t>
  </si>
  <si>
    <t>COLONIA</t>
  </si>
  <si>
    <t>PUEBLO AXOTLA</t>
  </si>
  <si>
    <t>090100001</t>
  </si>
  <si>
    <t>CIUDAD DE MEXICO</t>
  </si>
  <si>
    <t>010</t>
  </si>
  <si>
    <t>ALVARO OBREGON</t>
  </si>
  <si>
    <t>09</t>
  </si>
  <si>
    <t>URBANO</t>
  </si>
  <si>
    <t>TERRENO</t>
  </si>
  <si>
    <t>PÚBLICO</t>
  </si>
  <si>
    <t>ADQUISICIÓN</t>
  </si>
  <si>
    <t>DIRECTOR(A) GENERAL DE ADMINISTRACIÓN</t>
  </si>
  <si>
    <t>EDIFICIO NO HABITACIONAL</t>
  </si>
  <si>
    <t>EDIFICIO</t>
  </si>
  <si>
    <t>REEXPRESIÓN DEL MONTO ORIGINAL</t>
  </si>
  <si>
    <t>CONSTRUCCIÓN EN PROCESO</t>
  </si>
  <si>
    <t>Fecha de alta (día/mes/año)</t>
  </si>
  <si>
    <t>Fecha de baja (día/mes/año)</t>
  </si>
  <si>
    <t xml:space="preserve">Actividades a las que se destinará el bien donado: educativas, culturales, de salud, de investigación cientifica, de aplicación de nuevas tecnologías, de beneficencias, prestación de servicios sociales, ayuda humanitaria, otras (especificar) </t>
  </si>
  <si>
    <t xml:space="preserve">Fecha de firma del Contrato de Donación. En su caso, la fecha de publicación del Acuerdo presidencial en el DOF   (día/mes/año) </t>
  </si>
  <si>
    <t>Hipervínculo al Acuerdo presidencial respectivo, en el caso de donaciones al gobierno e instituciónes extranjeros o a organizaciones internacionales para ayuda humanitaria o investigación cientifica</t>
  </si>
  <si>
    <t xml:space="preserve">Especificar tipo: entidad federativa, municipio, institución de salud, beneficencia o asistencia, educativa o cultural, prestadores de servicios sociales por encargo, beneficiarios de algún servicio asistencial público, comunidad agraria y ejido, entidad que lo necesite par sus fines, gobierno o institución extranjera, organización internacional, otro (especificar) </t>
  </si>
  <si>
    <t>Monto unitario del bien (previo de adquisición o valor contable )</t>
  </si>
  <si>
    <r>
      <t xml:space="preserve">Área responsable: </t>
    </r>
    <r>
      <rPr>
        <b/>
        <sz val="10"/>
        <color indexed="8"/>
        <rFont val="Arial Narrow"/>
        <family val="2"/>
      </rPr>
      <t xml:space="preserve">Dirección  General de Administración                                       </t>
    </r>
  </si>
  <si>
    <r>
      <rPr>
        <b/>
        <sz val="11"/>
        <color rgb="FFFF0000"/>
        <rFont val="Calibri"/>
        <family val="2"/>
        <scheme val="minor"/>
      </rPr>
      <t xml:space="preserve">Articulo 121 Fracción XXXVI: </t>
    </r>
    <r>
      <rPr>
        <b/>
        <sz val="11"/>
        <color theme="1"/>
        <rFont val="Calibri"/>
        <family val="2"/>
        <scheme val="minor"/>
      </rPr>
      <t>Inventario de bienes muebles</t>
    </r>
  </si>
  <si>
    <r>
      <t xml:space="preserve">Fecha de actualización: </t>
    </r>
    <r>
      <rPr>
        <b/>
        <sz val="10"/>
        <color indexed="8"/>
        <rFont val="Arial Narrow"/>
        <family val="2"/>
      </rPr>
      <t xml:space="preserve">31 /Diciembre / 2017                                      </t>
    </r>
  </si>
  <si>
    <r>
      <t xml:space="preserve">Fecha de validación: </t>
    </r>
    <r>
      <rPr>
        <b/>
        <sz val="10"/>
        <color indexed="8"/>
        <rFont val="Arial Narrow"/>
        <family val="2"/>
      </rPr>
      <t xml:space="preserve">15 / Enero / 2018                                               </t>
    </r>
  </si>
  <si>
    <r>
      <rPr>
        <b/>
        <sz val="11"/>
        <color rgb="FFFF0000"/>
        <rFont val="Calibri"/>
        <family val="2"/>
        <scheme val="minor"/>
      </rPr>
      <t xml:space="preserve">Articulo 121 Fracción XXXVI: </t>
    </r>
    <r>
      <rPr>
        <b/>
        <sz val="11"/>
        <color theme="1"/>
        <rFont val="Calibri"/>
        <family val="2"/>
        <scheme val="minor"/>
      </rPr>
      <t>Inventario de alta de bienes muebles</t>
    </r>
  </si>
  <si>
    <r>
      <rPr>
        <b/>
        <sz val="11"/>
        <color rgb="FFFF0000"/>
        <rFont val="Calibri"/>
        <family val="2"/>
        <scheme val="minor"/>
      </rPr>
      <t>Articulo 121 Fracción XXXVI</t>
    </r>
    <r>
      <rPr>
        <b/>
        <sz val="11"/>
        <color theme="1"/>
        <rFont val="Calibri"/>
        <family val="2"/>
        <scheme val="minor"/>
      </rPr>
      <t>:Inventario de baja de bienes mueble</t>
    </r>
  </si>
  <si>
    <r>
      <rPr>
        <b/>
        <sz val="10"/>
        <color rgb="FFFF0000"/>
        <rFont val="Arial"/>
        <family val="2"/>
      </rPr>
      <t xml:space="preserve">Articulo 121 Fracción XXXVI: </t>
    </r>
    <r>
      <rPr>
        <b/>
        <sz val="10"/>
        <rFont val="Arial"/>
        <family val="2"/>
      </rPr>
      <t>Inventario de bienes inmuebles</t>
    </r>
  </si>
  <si>
    <r>
      <rPr>
        <b/>
        <sz val="11"/>
        <color rgb="FFFF0000"/>
        <rFont val="Calibri"/>
        <family val="2"/>
        <scheme val="minor"/>
      </rPr>
      <t xml:space="preserve">Articulo 121 Fracción XXXVI: </t>
    </r>
    <r>
      <rPr>
        <b/>
        <sz val="11"/>
        <color theme="1"/>
        <rFont val="Calibri"/>
        <family val="2"/>
        <scheme val="minor"/>
      </rPr>
      <t>Inventerio de altas practicadas a bienes inmuebles</t>
    </r>
  </si>
  <si>
    <r>
      <rPr>
        <b/>
        <sz val="11"/>
        <color rgb="FFFF0000"/>
        <rFont val="Calibri"/>
        <family val="2"/>
        <scheme val="minor"/>
      </rPr>
      <t xml:space="preserve">Articulo 121 Frección XXXVI: </t>
    </r>
    <r>
      <rPr>
        <b/>
        <sz val="11"/>
        <color theme="1"/>
        <rFont val="Calibri"/>
        <family val="2"/>
        <scheme val="minor"/>
      </rPr>
      <t>Inventerio de baja practicadas a bienes inmuebles</t>
    </r>
  </si>
  <si>
    <r>
      <rPr>
        <b/>
        <sz val="12"/>
        <color rgb="FFFF0000"/>
        <rFont val="Calibri"/>
        <family val="2"/>
        <scheme val="minor"/>
      </rPr>
      <t xml:space="preserve">Articulo 121 Fracción XXXVI: </t>
    </r>
    <r>
      <rPr>
        <b/>
        <sz val="12"/>
        <color theme="1"/>
        <rFont val="Calibri"/>
        <family val="2"/>
        <scheme val="minor"/>
      </rPr>
      <t>Inventario de bienes muebles e inmuebles donados</t>
    </r>
  </si>
  <si>
    <t>DE PROPIEDAD</t>
  </si>
  <si>
    <t>JULIO-DICIEMBRE</t>
  </si>
  <si>
    <r>
      <rPr>
        <b/>
        <sz val="10"/>
        <color rgb="FFFF0000"/>
        <rFont val="Arial Narrow"/>
        <family val="2"/>
      </rPr>
      <t>Periodo:</t>
    </r>
    <r>
      <rPr>
        <sz val="10"/>
        <color indexed="8"/>
        <rFont val="Arial Narrow"/>
        <family val="2"/>
      </rPr>
      <t xml:space="preserve"> Julio a Diciembre de 2016</t>
    </r>
  </si>
  <si>
    <t>EN EL PRIMER Y SEGUNDO SEMESTRE DE 2016 NO SE DONARON O RECIBIERON DONACIONES DE BIENES INMUEBLES.</t>
  </si>
  <si>
    <t>DURANTE EL PRIMER Y SEGUNDO SEMESTRE DE 2016 NO SE DIO DE BAJA BIENES INMUEBLES.</t>
  </si>
  <si>
    <t>DURANTE EL PRIMER Y SEGUNDO SEMESTRE DE 2016 NO SE ADQUIRIERON Ó DIERON DE ALTA BIENES INMUEBLES.</t>
  </si>
  <si>
    <t>http://www.tramites.cdmx.gob.mx/inicio/ts_por_tema</t>
  </si>
  <si>
    <t>ENERO-JUNIO</t>
  </si>
  <si>
    <r>
      <rPr>
        <b/>
        <sz val="10"/>
        <color rgb="FFFF0000"/>
        <rFont val="Arial Narrow"/>
        <family val="2"/>
      </rPr>
      <t>Periodo:</t>
    </r>
    <r>
      <rPr>
        <sz val="10"/>
        <color indexed="8"/>
        <rFont val="Arial Narrow"/>
        <family val="2"/>
      </rPr>
      <t xml:space="preserve"> Enero a Junio de 2016</t>
    </r>
  </si>
  <si>
    <r>
      <t xml:space="preserve">Fecha de actualización: </t>
    </r>
    <r>
      <rPr>
        <b/>
        <sz val="10"/>
        <color indexed="8"/>
        <rFont val="Arial Narrow"/>
        <family val="2"/>
      </rPr>
      <t xml:space="preserve">30 / Junio / 2017                                      </t>
    </r>
  </si>
  <si>
    <r>
      <t xml:space="preserve">Fecha de validación: </t>
    </r>
    <r>
      <rPr>
        <b/>
        <sz val="10"/>
        <color indexed="8"/>
        <rFont val="Arial Narrow"/>
        <family val="2"/>
      </rPr>
      <t xml:space="preserve">15 / Julio / 2018                                               </t>
    </r>
  </si>
  <si>
    <t>NO SE TUBIERON ALTAS EN EL PRIMER SEMESTRE DE 2016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</si>
</sst>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\-??_-;_-@_-"/>
    <numFmt numFmtId="165" formatCode="00000"/>
    <numFmt numFmtId="166" formatCode="#,##0.00;[Red]\(#,##0.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sz val="14"/>
      <color indexed="8"/>
      <name val="Arial Narrow"/>
      <family val="2"/>
    </font>
    <font>
      <b/>
      <sz val="10"/>
      <color theme="1"/>
      <name val="Calibri"/>
      <family val="2"/>
      <scheme val="minor"/>
    </font>
    <font>
      <sz val="11"/>
      <name val="Arial Narrow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2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0" borderId="0"/>
    <xf numFmtId="0" fontId="30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164" fontId="13" fillId="0" borderId="0" xfId="2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0" xfId="3" applyFont="1" applyBorder="1" applyAlignment="1">
      <alignment vertical="center"/>
    </xf>
    <xf numFmtId="43" fontId="14" fillId="0" borderId="0" xfId="3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0" fillId="0" borderId="0" xfId="1" applyFont="1" applyBorder="1" applyAlignment="1">
      <alignment vertical="center"/>
    </xf>
    <xf numFmtId="43" fontId="15" fillId="0" borderId="0" xfId="3" applyFont="1" applyFill="1" applyBorder="1" applyAlignment="1">
      <alignment vertical="center"/>
    </xf>
    <xf numFmtId="0" fontId="16" fillId="0" borderId="0" xfId="0" applyFont="1"/>
    <xf numFmtId="0" fontId="8" fillId="0" borderId="3" xfId="4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5" fontId="8" fillId="0" borderId="3" xfId="4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/>
    <xf numFmtId="0" fontId="8" fillId="0" borderId="0" xfId="4" applyFont="1" applyFill="1" applyBorder="1" applyAlignment="1">
      <alignment horizontal="center" vertical="center"/>
    </xf>
    <xf numFmtId="43" fontId="8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3" xfId="5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13" fillId="0" borderId="3" xfId="2" applyFont="1" applyFill="1" applyBorder="1" applyAlignment="1">
      <alignment horizontal="center" vertical="center" wrapText="1"/>
    </xf>
    <xf numFmtId="43" fontId="0" fillId="0" borderId="0" xfId="1" applyFont="1"/>
    <xf numFmtId="0" fontId="11" fillId="0" borderId="3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4" applyFont="1" applyFill="1" applyBorder="1" applyAlignment="1">
      <alignment vertical="center" wrapText="1"/>
    </xf>
    <xf numFmtId="43" fontId="8" fillId="0" borderId="0" xfId="3" applyFont="1" applyFill="1" applyBorder="1" applyAlignment="1">
      <alignment vertical="center"/>
    </xf>
    <xf numFmtId="43" fontId="0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0" borderId="3" xfId="4" applyFont="1" applyFill="1" applyBorder="1" applyAlignment="1">
      <alignment vertical="center" wrapText="1"/>
    </xf>
    <xf numFmtId="43" fontId="0" fillId="0" borderId="3" xfId="3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4" fontId="18" fillId="0" borderId="3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6" fontId="15" fillId="0" borderId="7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6" fillId="0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30" fillId="0" borderId="3" xfId="6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4" fillId="0" borderId="8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1" fillId="2" borderId="1" xfId="0" applyFont="1" applyFill="1" applyBorder="1" applyAlignment="1">
      <alignment horizont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4" applyFont="1" applyFill="1" applyBorder="1" applyAlignment="1">
      <alignment horizontal="center" vertical="center" wrapText="1"/>
    </xf>
    <xf numFmtId="14" fontId="0" fillId="0" borderId="3" xfId="4" applyNumberFormat="1" applyFont="1" applyFill="1" applyBorder="1" applyAlignment="1">
      <alignment vertical="center" wrapText="1"/>
    </xf>
  </cellXfs>
  <cellStyles count="7">
    <cellStyle name="Hipervínculo" xfId="6" builtinId="8"/>
    <cellStyle name="Millares" xfId="1" builtinId="3"/>
    <cellStyle name="Millares 2" xfId="2"/>
    <cellStyle name="Millares 3" xfId="3"/>
    <cellStyle name="Normal" xfId="0" builtinId="0"/>
    <cellStyle name="Normal 4 2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2752726</xdr:colOff>
      <xdr:row>1</xdr:row>
      <xdr:rowOff>57150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504825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742950</xdr:colOff>
      <xdr:row>0</xdr:row>
      <xdr:rowOff>381001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533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1598083</xdr:colOff>
      <xdr:row>0</xdr:row>
      <xdr:rowOff>359833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28583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2752726</xdr:colOff>
      <xdr:row>1</xdr:row>
      <xdr:rowOff>57150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504825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1</xdr:row>
      <xdr:rowOff>28575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29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1</xdr:row>
      <xdr:rowOff>28575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29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57150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67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57150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67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581025</xdr:colOff>
      <xdr:row>1</xdr:row>
      <xdr:rowOff>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38675" cy="39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581025</xdr:colOff>
      <xdr:row>1</xdr:row>
      <xdr:rowOff>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38675" cy="39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1276351</xdr:colOff>
      <xdr:row>0</xdr:row>
      <xdr:rowOff>381001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409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tramites.cdmx.gob.mx/inicio/ts_por_tema" TargetMode="External"/><Relationship Id="rId1" Type="http://schemas.openxmlformats.org/officeDocument/2006/relationships/hyperlink" Target="http://www.tramites.cdmx.gob.mx/inicio/ts_por_tema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tramites.cdmx.gob.mx/inicio/ts_por_tema" TargetMode="External"/><Relationship Id="rId1" Type="http://schemas.openxmlformats.org/officeDocument/2006/relationships/hyperlink" Target="http://www.tramites.cdmx.gob.mx/inicio/ts_por_tema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0"/>
  <sheetViews>
    <sheetView tabSelected="1" workbookViewId="0">
      <pane xSplit="1" ySplit="5" topLeftCell="B6" activePane="bottomRight" state="frozen"/>
      <selection activeCell="C30" sqref="C30"/>
      <selection pane="topRight" activeCell="C30" sqref="C30"/>
      <selection pane="bottomLeft" activeCell="C30" sqref="C30"/>
      <selection pane="bottomRight" activeCell="C30" sqref="C30"/>
    </sheetView>
  </sheetViews>
  <sheetFormatPr baseColWidth="10" defaultRowHeight="15" x14ac:dyDescent="0.25"/>
  <cols>
    <col min="1" max="1" width="13.85546875" customWidth="1"/>
    <col min="2" max="2" width="20.5703125" customWidth="1"/>
    <col min="3" max="3" width="45.7109375" customWidth="1"/>
    <col min="4" max="4" width="13.5703125" customWidth="1"/>
    <col min="5" max="5" width="18.140625" customWidth="1"/>
    <col min="6" max="6" width="23.5703125" customWidth="1"/>
    <col min="7" max="7" width="18.85546875" customWidth="1"/>
  </cols>
  <sheetData>
    <row r="1" spans="1:7" s="1" customFormat="1" ht="30.75" customHeight="1" x14ac:dyDescent="0.25">
      <c r="E1" s="2"/>
      <c r="F1" s="3"/>
      <c r="G1" s="2"/>
    </row>
    <row r="2" spans="1:7" s="1" customFormat="1" ht="14.25" customHeight="1" x14ac:dyDescent="0.25">
      <c r="E2" s="4"/>
      <c r="F2" s="5"/>
      <c r="G2" s="4"/>
    </row>
    <row r="3" spans="1:7" s="1" customFormat="1" ht="18" x14ac:dyDescent="0.25">
      <c r="A3" s="10" t="s">
        <v>366</v>
      </c>
      <c r="B3" s="11"/>
      <c r="C3" s="12"/>
      <c r="D3" s="12"/>
      <c r="E3" s="8"/>
      <c r="F3" s="9"/>
      <c r="G3" s="8"/>
    </row>
    <row r="4" spans="1:7" x14ac:dyDescent="0.25">
      <c r="B4" s="77" t="s">
        <v>355</v>
      </c>
      <c r="C4" s="77"/>
      <c r="D4" s="77"/>
      <c r="E4" s="77"/>
      <c r="F4" s="77"/>
    </row>
    <row r="5" spans="1:7" ht="44.25" customHeight="1" thickBot="1" x14ac:dyDescent="0.3">
      <c r="A5" s="64" t="s">
        <v>2</v>
      </c>
      <c r="B5" s="64" t="s">
        <v>3</v>
      </c>
      <c r="C5" s="64" t="s">
        <v>4</v>
      </c>
      <c r="D5" s="64" t="s">
        <v>5</v>
      </c>
      <c r="E5" s="64" t="s">
        <v>6</v>
      </c>
      <c r="F5" s="64" t="s">
        <v>353</v>
      </c>
      <c r="G5" s="64" t="s">
        <v>7</v>
      </c>
    </row>
    <row r="6" spans="1:7" ht="15.75" thickTop="1" x14ac:dyDescent="0.25">
      <c r="A6" s="54">
        <v>1</v>
      </c>
      <c r="B6" s="54">
        <v>2</v>
      </c>
      <c r="C6" s="62">
        <v>3</v>
      </c>
      <c r="D6" s="63">
        <v>4</v>
      </c>
      <c r="E6" s="62">
        <v>5</v>
      </c>
      <c r="F6" s="62">
        <v>6</v>
      </c>
      <c r="G6" s="62">
        <v>7</v>
      </c>
    </row>
    <row r="7" spans="1:7" s="36" customFormat="1" ht="25.5" x14ac:dyDescent="0.25">
      <c r="A7" s="46">
        <v>2016</v>
      </c>
      <c r="B7" s="46" t="s">
        <v>365</v>
      </c>
      <c r="C7" s="13" t="s">
        <v>114</v>
      </c>
      <c r="D7" s="38"/>
      <c r="E7" s="37">
        <v>1</v>
      </c>
      <c r="F7" s="15">
        <v>28286.917999999998</v>
      </c>
      <c r="G7" s="15">
        <f>+F7</f>
        <v>28286.917999999998</v>
      </c>
    </row>
    <row r="8" spans="1:7" s="36" customFormat="1" ht="25.5" x14ac:dyDescent="0.25">
      <c r="A8" s="46">
        <v>2016</v>
      </c>
      <c r="B8" s="46" t="s">
        <v>365</v>
      </c>
      <c r="C8" s="13" t="s">
        <v>15</v>
      </c>
      <c r="D8" s="38"/>
      <c r="E8" s="37">
        <v>1</v>
      </c>
      <c r="F8" s="15">
        <v>28991.775999999998</v>
      </c>
      <c r="G8" s="15">
        <f>+F8</f>
        <v>28991.775999999998</v>
      </c>
    </row>
    <row r="9" spans="1:7" s="36" customFormat="1" ht="16.5" x14ac:dyDescent="0.25">
      <c r="A9" s="46">
        <v>2016</v>
      </c>
      <c r="B9" s="46" t="s">
        <v>365</v>
      </c>
      <c r="C9" s="13" t="s">
        <v>16</v>
      </c>
      <c r="D9" s="38"/>
      <c r="E9" s="37">
        <v>1</v>
      </c>
      <c r="F9" s="15">
        <v>28999</v>
      </c>
      <c r="G9" s="15">
        <f>+F9</f>
        <v>28999</v>
      </c>
    </row>
    <row r="10" spans="1:7" s="36" customFormat="1" ht="16.5" x14ac:dyDescent="0.25">
      <c r="A10" s="46">
        <v>2016</v>
      </c>
      <c r="B10" s="46" t="s">
        <v>365</v>
      </c>
      <c r="C10" s="13" t="s">
        <v>115</v>
      </c>
      <c r="D10" s="38"/>
      <c r="E10" s="37">
        <v>1</v>
      </c>
      <c r="F10" s="15">
        <v>29713.7</v>
      </c>
      <c r="G10" s="15">
        <f>+F10</f>
        <v>29713.7</v>
      </c>
    </row>
    <row r="11" spans="1:7" s="36" customFormat="1" ht="25.5" x14ac:dyDescent="0.25">
      <c r="A11" s="46">
        <v>2016</v>
      </c>
      <c r="B11" s="46" t="s">
        <v>365</v>
      </c>
      <c r="C11" s="13" t="s">
        <v>233</v>
      </c>
      <c r="D11" s="38"/>
      <c r="E11" s="37">
        <v>1</v>
      </c>
      <c r="F11" s="15">
        <v>29911.814999999999</v>
      </c>
      <c r="G11" s="15">
        <f>+F11</f>
        <v>29911.814999999999</v>
      </c>
    </row>
    <row r="12" spans="1:7" s="36" customFormat="1" ht="16.5" x14ac:dyDescent="0.25">
      <c r="A12" s="46">
        <v>2016</v>
      </c>
      <c r="B12" s="46" t="s">
        <v>365</v>
      </c>
      <c r="C12" s="13" t="s">
        <v>18</v>
      </c>
      <c r="D12" s="38"/>
      <c r="E12" s="37">
        <v>1</v>
      </c>
      <c r="F12" s="15">
        <v>29913.29</v>
      </c>
      <c r="G12" s="15">
        <f>+F12</f>
        <v>29913.29</v>
      </c>
    </row>
    <row r="13" spans="1:7" s="36" customFormat="1" ht="16.5" x14ac:dyDescent="0.25">
      <c r="A13" s="46">
        <v>2016</v>
      </c>
      <c r="B13" s="46" t="s">
        <v>365</v>
      </c>
      <c r="C13" s="13" t="s">
        <v>116</v>
      </c>
      <c r="D13" s="38"/>
      <c r="E13" s="37">
        <v>1</v>
      </c>
      <c r="F13" s="15">
        <v>29922.505499999996</v>
      </c>
      <c r="G13" s="15">
        <f>+F13</f>
        <v>29922.505499999996</v>
      </c>
    </row>
    <row r="14" spans="1:7" s="36" customFormat="1" ht="16.5" x14ac:dyDescent="0.25">
      <c r="A14" s="46">
        <v>2016</v>
      </c>
      <c r="B14" s="46" t="s">
        <v>365</v>
      </c>
      <c r="C14" s="13" t="s">
        <v>8</v>
      </c>
      <c r="E14" s="37">
        <v>1</v>
      </c>
      <c r="F14" s="15">
        <v>30099.430239999998</v>
      </c>
      <c r="G14" s="15">
        <f>+F14</f>
        <v>30099.430239999998</v>
      </c>
    </row>
    <row r="15" spans="1:7" s="36" customFormat="1" ht="16.5" x14ac:dyDescent="0.25">
      <c r="A15" s="46">
        <v>2016</v>
      </c>
      <c r="B15" s="46" t="s">
        <v>365</v>
      </c>
      <c r="C15" s="13" t="s">
        <v>20</v>
      </c>
      <c r="D15" s="38"/>
      <c r="E15" s="37">
        <v>1</v>
      </c>
      <c r="F15" s="15">
        <v>30364.720000000001</v>
      </c>
      <c r="G15" s="15">
        <f>+F15</f>
        <v>30364.720000000001</v>
      </c>
    </row>
    <row r="16" spans="1:7" s="36" customFormat="1" ht="25.5" x14ac:dyDescent="0.25">
      <c r="A16" s="46">
        <v>2016</v>
      </c>
      <c r="B16" s="46" t="s">
        <v>365</v>
      </c>
      <c r="C16" s="13" t="s">
        <v>234</v>
      </c>
      <c r="D16" s="38"/>
      <c r="E16" s="37">
        <v>1</v>
      </c>
      <c r="F16" s="15">
        <v>30465.37</v>
      </c>
      <c r="G16" s="15">
        <f>+F16</f>
        <v>30465.37</v>
      </c>
    </row>
    <row r="17" spans="1:7" s="36" customFormat="1" ht="30" x14ac:dyDescent="0.25">
      <c r="A17" s="46">
        <v>2016</v>
      </c>
      <c r="B17" s="46" t="s">
        <v>365</v>
      </c>
      <c r="C17" s="39" t="s">
        <v>262</v>
      </c>
      <c r="D17" s="38"/>
      <c r="E17" s="37">
        <v>1</v>
      </c>
      <c r="F17" s="41">
        <v>31320</v>
      </c>
      <c r="G17" s="41">
        <v>31320</v>
      </c>
    </row>
    <row r="18" spans="1:7" s="36" customFormat="1" ht="25.5" x14ac:dyDescent="0.25">
      <c r="A18" s="46">
        <v>2016</v>
      </c>
      <c r="B18" s="46" t="s">
        <v>365</v>
      </c>
      <c r="C18" s="13" t="s">
        <v>118</v>
      </c>
      <c r="D18" s="38"/>
      <c r="E18" s="37">
        <v>1</v>
      </c>
      <c r="F18" s="15">
        <v>31871.605999999996</v>
      </c>
      <c r="G18" s="15">
        <f>+F18</f>
        <v>31871.605999999996</v>
      </c>
    </row>
    <row r="19" spans="1:7" s="36" customFormat="1" ht="16.5" x14ac:dyDescent="0.25">
      <c r="A19" s="46">
        <v>2016</v>
      </c>
      <c r="B19" s="46" t="s">
        <v>365</v>
      </c>
      <c r="C19" s="13" t="s">
        <v>24</v>
      </c>
      <c r="D19" s="38"/>
      <c r="E19" s="37">
        <v>1</v>
      </c>
      <c r="F19" s="15">
        <v>31991.7925</v>
      </c>
      <c r="G19" s="15">
        <f>+F19</f>
        <v>31991.7925</v>
      </c>
    </row>
    <row r="20" spans="1:7" s="36" customFormat="1" ht="16.5" x14ac:dyDescent="0.25">
      <c r="A20" s="46">
        <v>2016</v>
      </c>
      <c r="B20" s="46" t="s">
        <v>365</v>
      </c>
      <c r="C20" s="13" t="s">
        <v>25</v>
      </c>
      <c r="D20" s="38"/>
      <c r="E20" s="37">
        <v>1</v>
      </c>
      <c r="F20" s="15">
        <v>32047.110719999997</v>
      </c>
      <c r="G20" s="15">
        <f>+F20</f>
        <v>32047.110719999997</v>
      </c>
    </row>
    <row r="21" spans="1:7" s="36" customFormat="1" ht="25.5" x14ac:dyDescent="0.25">
      <c r="A21" s="46">
        <v>2016</v>
      </c>
      <c r="B21" s="46" t="s">
        <v>365</v>
      </c>
      <c r="C21" s="13" t="s">
        <v>120</v>
      </c>
      <c r="D21" s="38"/>
      <c r="E21" s="37">
        <v>1</v>
      </c>
      <c r="F21" s="15">
        <v>32482.451499999999</v>
      </c>
      <c r="G21" s="15">
        <f>+F21</f>
        <v>32482.451499999999</v>
      </c>
    </row>
    <row r="22" spans="1:7" s="36" customFormat="1" ht="16.5" x14ac:dyDescent="0.25">
      <c r="A22" s="46">
        <v>2016</v>
      </c>
      <c r="B22" s="46" t="s">
        <v>365</v>
      </c>
      <c r="C22" s="13" t="s">
        <v>27</v>
      </c>
      <c r="D22" s="38"/>
      <c r="E22" s="37">
        <v>1</v>
      </c>
      <c r="F22" s="15">
        <v>32486.936499999996</v>
      </c>
      <c r="G22" s="15">
        <f>+F22</f>
        <v>32486.936499999996</v>
      </c>
    </row>
    <row r="23" spans="1:7" s="36" customFormat="1" ht="16.5" x14ac:dyDescent="0.25">
      <c r="A23" s="46">
        <v>2016</v>
      </c>
      <c r="B23" s="46" t="s">
        <v>365</v>
      </c>
      <c r="C23" s="13" t="s">
        <v>74</v>
      </c>
      <c r="D23" s="38"/>
      <c r="E23" s="37">
        <v>1</v>
      </c>
      <c r="F23" s="15">
        <v>32858.949999999997</v>
      </c>
      <c r="G23" s="15">
        <f>+F23</f>
        <v>32858.949999999997</v>
      </c>
    </row>
    <row r="24" spans="1:7" s="36" customFormat="1" ht="16.5" x14ac:dyDescent="0.25">
      <c r="A24" s="46">
        <v>2016</v>
      </c>
      <c r="B24" s="46" t="s">
        <v>365</v>
      </c>
      <c r="C24" s="13" t="s">
        <v>121</v>
      </c>
      <c r="D24" s="38"/>
      <c r="E24" s="37">
        <v>1</v>
      </c>
      <c r="F24" s="15">
        <v>32952.467999999993</v>
      </c>
      <c r="G24" s="15">
        <f>+F24</f>
        <v>32952.467999999993</v>
      </c>
    </row>
    <row r="25" spans="1:7" s="36" customFormat="1" ht="16.5" x14ac:dyDescent="0.25">
      <c r="A25" s="46">
        <v>2016</v>
      </c>
      <c r="B25" s="46" t="s">
        <v>365</v>
      </c>
      <c r="C25" s="13" t="s">
        <v>29</v>
      </c>
      <c r="D25" s="38"/>
      <c r="E25" s="37">
        <v>1</v>
      </c>
      <c r="F25" s="15">
        <v>34231.919999999998</v>
      </c>
      <c r="G25" s="15">
        <f>+F25</f>
        <v>34231.919999999998</v>
      </c>
    </row>
    <row r="26" spans="1:7" s="36" customFormat="1" ht="16.5" x14ac:dyDescent="0.25">
      <c r="A26" s="46">
        <v>2016</v>
      </c>
      <c r="B26" s="46" t="s">
        <v>365</v>
      </c>
      <c r="C26" s="13" t="s">
        <v>75</v>
      </c>
      <c r="D26" s="38"/>
      <c r="E26" s="37">
        <v>1</v>
      </c>
      <c r="F26" s="15">
        <v>34258.5</v>
      </c>
      <c r="G26" s="15">
        <f>+F26</f>
        <v>34258.5</v>
      </c>
    </row>
    <row r="27" spans="1:7" s="36" customFormat="1" ht="16.5" x14ac:dyDescent="0.25">
      <c r="A27" s="46">
        <v>2016</v>
      </c>
      <c r="B27" s="46" t="s">
        <v>365</v>
      </c>
      <c r="C27" s="13" t="s">
        <v>235</v>
      </c>
      <c r="D27" s="38"/>
      <c r="E27" s="37">
        <v>1</v>
      </c>
      <c r="F27" s="15">
        <v>34263.68</v>
      </c>
      <c r="G27" s="15">
        <f>+F27</f>
        <v>34263.68</v>
      </c>
    </row>
    <row r="28" spans="1:7" s="36" customFormat="1" ht="16.5" x14ac:dyDescent="0.25">
      <c r="A28" s="46">
        <v>2016</v>
      </c>
      <c r="B28" s="46" t="s">
        <v>365</v>
      </c>
      <c r="C28" s="13" t="s">
        <v>77</v>
      </c>
      <c r="D28" s="38"/>
      <c r="E28" s="37">
        <v>1</v>
      </c>
      <c r="F28" s="15">
        <v>34500</v>
      </c>
      <c r="G28" s="15">
        <f>+F28</f>
        <v>34500</v>
      </c>
    </row>
    <row r="29" spans="1:7" s="36" customFormat="1" ht="16.5" x14ac:dyDescent="0.25">
      <c r="A29" s="46">
        <v>2016</v>
      </c>
      <c r="B29" s="46" t="s">
        <v>365</v>
      </c>
      <c r="C29" s="13" t="s">
        <v>228</v>
      </c>
      <c r="D29" s="38"/>
      <c r="E29" s="37">
        <v>1</v>
      </c>
      <c r="F29" s="15">
        <v>34560</v>
      </c>
      <c r="G29" s="15">
        <f>+F29</f>
        <v>34560</v>
      </c>
    </row>
    <row r="30" spans="1:7" s="36" customFormat="1" ht="16.5" x14ac:dyDescent="0.25">
      <c r="A30" s="46">
        <v>2016</v>
      </c>
      <c r="B30" s="46" t="s">
        <v>365</v>
      </c>
      <c r="C30" s="13" t="s">
        <v>30</v>
      </c>
      <c r="D30" s="38"/>
      <c r="E30" s="37">
        <v>1</v>
      </c>
      <c r="F30" s="15">
        <v>34607.81</v>
      </c>
      <c r="G30" s="15">
        <f>+F30</f>
        <v>34607.81</v>
      </c>
    </row>
    <row r="31" spans="1:7" s="36" customFormat="1" ht="16.5" x14ac:dyDescent="0.25">
      <c r="A31" s="46">
        <v>2016</v>
      </c>
      <c r="B31" s="46" t="s">
        <v>365</v>
      </c>
      <c r="C31" s="13" t="s">
        <v>112</v>
      </c>
      <c r="D31" s="38"/>
      <c r="E31" s="37">
        <v>1</v>
      </c>
      <c r="F31" s="15">
        <v>35642.769999999997</v>
      </c>
      <c r="G31" s="15">
        <f>+F31</f>
        <v>35642.769999999997</v>
      </c>
    </row>
    <row r="32" spans="1:7" s="36" customFormat="1" ht="16.5" x14ac:dyDescent="0.25">
      <c r="A32" s="46">
        <v>2016</v>
      </c>
      <c r="B32" s="46" t="s">
        <v>365</v>
      </c>
      <c r="C32" s="13" t="s">
        <v>31</v>
      </c>
      <c r="D32" s="38"/>
      <c r="E32" s="37">
        <v>1</v>
      </c>
      <c r="F32" s="15">
        <v>35776.476548445593</v>
      </c>
      <c r="G32" s="15">
        <f>+F32</f>
        <v>35776.476548445593</v>
      </c>
    </row>
    <row r="33" spans="1:7" s="36" customFormat="1" ht="16.5" x14ac:dyDescent="0.25">
      <c r="A33" s="46">
        <v>2016</v>
      </c>
      <c r="B33" s="46" t="s">
        <v>365</v>
      </c>
      <c r="C33" s="13" t="s">
        <v>79</v>
      </c>
      <c r="D33" s="38"/>
      <c r="E33" s="37">
        <v>1</v>
      </c>
      <c r="F33" s="15">
        <v>36696.152331999998</v>
      </c>
      <c r="G33" s="15">
        <f>+F33</f>
        <v>36696.152331999998</v>
      </c>
    </row>
    <row r="34" spans="1:7" s="36" customFormat="1" ht="25.5" x14ac:dyDescent="0.25">
      <c r="A34" s="46">
        <v>2016</v>
      </c>
      <c r="B34" s="46" t="s">
        <v>365</v>
      </c>
      <c r="C34" s="13" t="s">
        <v>236</v>
      </c>
      <c r="D34" s="38"/>
      <c r="E34" s="37">
        <v>1</v>
      </c>
      <c r="F34" s="15">
        <v>37252.376419999993</v>
      </c>
      <c r="G34" s="15">
        <f>+F34</f>
        <v>37252.376419999993</v>
      </c>
    </row>
    <row r="35" spans="1:7" s="36" customFormat="1" ht="16.5" x14ac:dyDescent="0.25">
      <c r="A35" s="46">
        <v>2016</v>
      </c>
      <c r="B35" s="46" t="s">
        <v>365</v>
      </c>
      <c r="C35" s="13" t="s">
        <v>9</v>
      </c>
      <c r="D35" s="38"/>
      <c r="E35" s="37">
        <v>1</v>
      </c>
      <c r="F35" s="15">
        <v>37262.831760000001</v>
      </c>
      <c r="G35" s="15">
        <f>+F35</f>
        <v>37262.831760000001</v>
      </c>
    </row>
    <row r="36" spans="1:7" s="36" customFormat="1" ht="16.5" x14ac:dyDescent="0.25">
      <c r="A36" s="46">
        <v>2016</v>
      </c>
      <c r="B36" s="46" t="s">
        <v>365</v>
      </c>
      <c r="C36" s="13" t="s">
        <v>33</v>
      </c>
      <c r="D36" s="38"/>
      <c r="E36" s="37">
        <v>1</v>
      </c>
      <c r="F36" s="15">
        <v>37445.402999999998</v>
      </c>
      <c r="G36" s="15">
        <f>+F36</f>
        <v>37445.402999999998</v>
      </c>
    </row>
    <row r="37" spans="1:7" s="36" customFormat="1" ht="16.5" x14ac:dyDescent="0.25">
      <c r="A37" s="46">
        <v>2016</v>
      </c>
      <c r="B37" s="46" t="s">
        <v>365</v>
      </c>
      <c r="C37" s="13" t="s">
        <v>122</v>
      </c>
      <c r="D37" s="38"/>
      <c r="E37" s="37">
        <v>1</v>
      </c>
      <c r="F37" s="15">
        <v>38543.4</v>
      </c>
      <c r="G37" s="15">
        <f>+F37</f>
        <v>38543.4</v>
      </c>
    </row>
    <row r="38" spans="1:7" s="36" customFormat="1" ht="16.5" x14ac:dyDescent="0.25">
      <c r="A38" s="46">
        <v>2016</v>
      </c>
      <c r="B38" s="46" t="s">
        <v>365</v>
      </c>
      <c r="C38" s="13" t="s">
        <v>38</v>
      </c>
      <c r="D38" s="38"/>
      <c r="E38" s="37">
        <v>1</v>
      </c>
      <c r="F38" s="15">
        <v>38977.507519999999</v>
      </c>
      <c r="G38" s="15">
        <f>+F38</f>
        <v>38977.507519999999</v>
      </c>
    </row>
    <row r="39" spans="1:7" s="36" customFormat="1" ht="38.25" x14ac:dyDescent="0.25">
      <c r="A39" s="46">
        <v>2016</v>
      </c>
      <c r="B39" s="46" t="s">
        <v>365</v>
      </c>
      <c r="C39" s="13" t="s">
        <v>82</v>
      </c>
      <c r="D39" s="38"/>
      <c r="E39" s="37">
        <v>1</v>
      </c>
      <c r="F39" s="15">
        <v>40716</v>
      </c>
      <c r="G39" s="15">
        <f>+F39</f>
        <v>40716</v>
      </c>
    </row>
    <row r="40" spans="1:7" s="36" customFormat="1" ht="16.5" x14ac:dyDescent="0.25">
      <c r="A40" s="46">
        <v>2016</v>
      </c>
      <c r="B40" s="46" t="s">
        <v>365</v>
      </c>
      <c r="C40" s="13" t="s">
        <v>83</v>
      </c>
      <c r="D40" s="38"/>
      <c r="E40" s="37">
        <v>1</v>
      </c>
      <c r="F40" s="15">
        <v>41062.839999999997</v>
      </c>
      <c r="G40" s="15">
        <f>+F40</f>
        <v>41062.839999999997</v>
      </c>
    </row>
    <row r="41" spans="1:7" s="36" customFormat="1" ht="16.5" x14ac:dyDescent="0.25">
      <c r="A41" s="46">
        <v>2016</v>
      </c>
      <c r="B41" s="46" t="s">
        <v>365</v>
      </c>
      <c r="C41" s="13" t="s">
        <v>41</v>
      </c>
      <c r="D41" s="38"/>
      <c r="E41" s="37">
        <v>1</v>
      </c>
      <c r="F41" s="15">
        <v>41311.660000000003</v>
      </c>
      <c r="G41" s="15">
        <f>+F41</f>
        <v>41311.660000000003</v>
      </c>
    </row>
    <row r="42" spans="1:7" s="36" customFormat="1" ht="30" x14ac:dyDescent="0.25">
      <c r="A42" s="46">
        <v>2016</v>
      </c>
      <c r="B42" s="46" t="s">
        <v>365</v>
      </c>
      <c r="C42" s="39" t="s">
        <v>273</v>
      </c>
      <c r="D42" s="28"/>
      <c r="E42" s="28">
        <v>1</v>
      </c>
      <c r="F42" s="29">
        <v>41833.440000000002</v>
      </c>
      <c r="G42" s="29">
        <v>41833.440000000002</v>
      </c>
    </row>
    <row r="43" spans="1:7" s="36" customFormat="1" ht="16.5" x14ac:dyDescent="0.25">
      <c r="A43" s="46">
        <v>2016</v>
      </c>
      <c r="B43" s="46" t="s">
        <v>365</v>
      </c>
      <c r="C43" s="13" t="s">
        <v>84</v>
      </c>
      <c r="D43" s="38"/>
      <c r="E43" s="37">
        <v>1</v>
      </c>
      <c r="F43" s="15">
        <v>41957.75</v>
      </c>
      <c r="G43" s="15">
        <f>+F43</f>
        <v>41957.75</v>
      </c>
    </row>
    <row r="44" spans="1:7" s="36" customFormat="1" ht="25.5" x14ac:dyDescent="0.25">
      <c r="A44" s="46">
        <v>2016</v>
      </c>
      <c r="B44" s="46" t="s">
        <v>365</v>
      </c>
      <c r="C44" s="13" t="s">
        <v>237</v>
      </c>
      <c r="D44" s="38"/>
      <c r="E44" s="37">
        <v>1</v>
      </c>
      <c r="F44" s="15">
        <v>42084.800000000003</v>
      </c>
      <c r="G44" s="15">
        <f>+F44</f>
        <v>42084.800000000003</v>
      </c>
    </row>
    <row r="45" spans="1:7" s="36" customFormat="1" ht="16.5" x14ac:dyDescent="0.25">
      <c r="A45" s="46">
        <v>2016</v>
      </c>
      <c r="B45" s="46" t="s">
        <v>365</v>
      </c>
      <c r="C45" s="13" t="s">
        <v>42</v>
      </c>
      <c r="D45" s="38"/>
      <c r="E45" s="37">
        <v>1</v>
      </c>
      <c r="F45" s="15">
        <v>42102.31</v>
      </c>
      <c r="G45" s="15">
        <f>+F45</f>
        <v>42102.31</v>
      </c>
    </row>
    <row r="46" spans="1:7" s="36" customFormat="1" ht="25.5" x14ac:dyDescent="0.25">
      <c r="A46" s="46">
        <v>2016</v>
      </c>
      <c r="B46" s="46" t="s">
        <v>365</v>
      </c>
      <c r="C46" s="13" t="s">
        <v>238</v>
      </c>
      <c r="D46" s="38"/>
      <c r="E46" s="37">
        <v>1</v>
      </c>
      <c r="F46" s="15">
        <v>42597.14</v>
      </c>
      <c r="G46" s="15">
        <f>+F46</f>
        <v>42597.14</v>
      </c>
    </row>
    <row r="47" spans="1:7" s="36" customFormat="1" ht="16.5" x14ac:dyDescent="0.25">
      <c r="A47" s="46">
        <v>2016</v>
      </c>
      <c r="B47" s="46" t="s">
        <v>365</v>
      </c>
      <c r="C47" s="13" t="s">
        <v>43</v>
      </c>
      <c r="D47" s="38"/>
      <c r="E47" s="37">
        <v>1</v>
      </c>
      <c r="F47" s="15">
        <v>42935.85</v>
      </c>
      <c r="G47" s="15">
        <f>+F47</f>
        <v>42935.85</v>
      </c>
    </row>
    <row r="48" spans="1:7" s="36" customFormat="1" ht="16.5" x14ac:dyDescent="0.25">
      <c r="A48" s="46">
        <v>2016</v>
      </c>
      <c r="B48" s="46" t="s">
        <v>365</v>
      </c>
      <c r="C48" s="13" t="s">
        <v>124</v>
      </c>
      <c r="D48" s="38"/>
      <c r="E48" s="37">
        <v>1</v>
      </c>
      <c r="F48" s="15">
        <v>43700</v>
      </c>
      <c r="G48" s="15">
        <f>+F48</f>
        <v>43700</v>
      </c>
    </row>
    <row r="49" spans="1:7" s="36" customFormat="1" ht="16.5" x14ac:dyDescent="0.25">
      <c r="A49" s="46">
        <v>2016</v>
      </c>
      <c r="B49" s="46" t="s">
        <v>365</v>
      </c>
      <c r="C49" s="13" t="s">
        <v>44</v>
      </c>
      <c r="D49" s="38"/>
      <c r="E49" s="37">
        <v>1</v>
      </c>
      <c r="F49" s="15">
        <v>43832.02</v>
      </c>
      <c r="G49" s="15">
        <f>+F49</f>
        <v>43832.02</v>
      </c>
    </row>
    <row r="50" spans="1:7" s="36" customFormat="1" ht="25.5" x14ac:dyDescent="0.25">
      <c r="A50" s="46">
        <v>2016</v>
      </c>
      <c r="B50" s="46" t="s">
        <v>365</v>
      </c>
      <c r="C50" s="13" t="s">
        <v>125</v>
      </c>
      <c r="D50" s="38"/>
      <c r="E50" s="37" t="s">
        <v>126</v>
      </c>
      <c r="F50" s="15">
        <v>44410.492999999995</v>
      </c>
      <c r="G50" s="15">
        <f>+F50</f>
        <v>44410.492999999995</v>
      </c>
    </row>
    <row r="51" spans="1:7" s="36" customFormat="1" ht="25.5" x14ac:dyDescent="0.25">
      <c r="A51" s="46">
        <v>2016</v>
      </c>
      <c r="B51" s="46" t="s">
        <v>365</v>
      </c>
      <c r="C51" s="13" t="s">
        <v>127</v>
      </c>
      <c r="D51" s="38"/>
      <c r="E51" s="37" t="s">
        <v>126</v>
      </c>
      <c r="F51" s="15">
        <v>44410.492999999995</v>
      </c>
      <c r="G51" s="15">
        <f>+F51</f>
        <v>44410.492999999995</v>
      </c>
    </row>
    <row r="52" spans="1:7" s="36" customFormat="1" ht="25.5" x14ac:dyDescent="0.25">
      <c r="A52" s="46">
        <v>2016</v>
      </c>
      <c r="B52" s="46" t="s">
        <v>365</v>
      </c>
      <c r="C52" s="13" t="s">
        <v>125</v>
      </c>
      <c r="D52" s="38"/>
      <c r="E52" s="37" t="s">
        <v>126</v>
      </c>
      <c r="F52" s="15">
        <v>44410.492999999995</v>
      </c>
      <c r="G52" s="15">
        <f>+F52</f>
        <v>44410.492999999995</v>
      </c>
    </row>
    <row r="53" spans="1:7" s="36" customFormat="1" ht="25.5" x14ac:dyDescent="0.25">
      <c r="A53" s="46">
        <v>2016</v>
      </c>
      <c r="B53" s="46" t="s">
        <v>365</v>
      </c>
      <c r="C53" s="13" t="s">
        <v>128</v>
      </c>
      <c r="D53" s="38"/>
      <c r="E53" s="37" t="s">
        <v>126</v>
      </c>
      <c r="F53" s="15">
        <v>44410.492999999995</v>
      </c>
      <c r="G53" s="15">
        <f>+F53</f>
        <v>44410.492999999995</v>
      </c>
    </row>
    <row r="54" spans="1:7" s="36" customFormat="1" ht="25.5" x14ac:dyDescent="0.25">
      <c r="A54" s="46">
        <v>2016</v>
      </c>
      <c r="B54" s="46" t="s">
        <v>365</v>
      </c>
      <c r="C54" s="13" t="s">
        <v>143</v>
      </c>
      <c r="D54" s="38"/>
      <c r="E54" s="37">
        <v>1</v>
      </c>
      <c r="F54" s="15">
        <v>44787.6</v>
      </c>
      <c r="G54" s="15">
        <f>+F54</f>
        <v>44787.6</v>
      </c>
    </row>
    <row r="55" spans="1:7" s="36" customFormat="1" ht="30" x14ac:dyDescent="0.25">
      <c r="A55" s="46">
        <v>2016</v>
      </c>
      <c r="B55" s="46" t="s">
        <v>365</v>
      </c>
      <c r="C55" s="39" t="s">
        <v>264</v>
      </c>
      <c r="D55" s="28"/>
      <c r="E55" s="28">
        <v>1</v>
      </c>
      <c r="F55" s="41">
        <v>46864</v>
      </c>
      <c r="G55" s="41">
        <v>46864</v>
      </c>
    </row>
    <row r="56" spans="1:7" s="36" customFormat="1" ht="16.5" x14ac:dyDescent="0.25">
      <c r="A56" s="46">
        <v>2016</v>
      </c>
      <c r="B56" s="46" t="s">
        <v>365</v>
      </c>
      <c r="C56" s="13" t="s">
        <v>47</v>
      </c>
      <c r="D56" s="38"/>
      <c r="E56" s="37">
        <v>1</v>
      </c>
      <c r="F56" s="15">
        <v>48355.199999999997</v>
      </c>
      <c r="G56" s="15">
        <f>+F56</f>
        <v>48355.199999999997</v>
      </c>
    </row>
    <row r="57" spans="1:7" s="36" customFormat="1" ht="16.5" x14ac:dyDescent="0.25">
      <c r="A57" s="46">
        <v>2016</v>
      </c>
      <c r="B57" s="46" t="s">
        <v>365</v>
      </c>
      <c r="C57" s="13" t="s">
        <v>85</v>
      </c>
      <c r="D57" s="38"/>
      <c r="E57" s="37">
        <v>1</v>
      </c>
      <c r="F57" s="15">
        <v>49065.899999999994</v>
      </c>
      <c r="G57" s="15">
        <f>+F57</f>
        <v>49065.899999999994</v>
      </c>
    </row>
    <row r="58" spans="1:7" s="36" customFormat="1" ht="25.5" x14ac:dyDescent="0.25">
      <c r="A58" s="46">
        <v>2016</v>
      </c>
      <c r="B58" s="46" t="s">
        <v>365</v>
      </c>
      <c r="C58" s="13" t="s">
        <v>86</v>
      </c>
      <c r="D58" s="38"/>
      <c r="E58" s="37">
        <v>1</v>
      </c>
      <c r="F58" s="15">
        <v>49200</v>
      </c>
      <c r="G58" s="15">
        <f>+F58</f>
        <v>49200</v>
      </c>
    </row>
    <row r="59" spans="1:7" s="36" customFormat="1" ht="16.5" x14ac:dyDescent="0.25">
      <c r="A59" s="46">
        <v>2016</v>
      </c>
      <c r="B59" s="46" t="s">
        <v>365</v>
      </c>
      <c r="C59" s="13" t="s">
        <v>256</v>
      </c>
      <c r="D59" s="38"/>
      <c r="E59" s="37">
        <v>1</v>
      </c>
      <c r="F59" s="15">
        <v>50025</v>
      </c>
      <c r="G59" s="15">
        <f>+F59</f>
        <v>50025</v>
      </c>
    </row>
    <row r="60" spans="1:7" s="36" customFormat="1" ht="16.5" x14ac:dyDescent="0.25">
      <c r="A60" s="46">
        <v>2016</v>
      </c>
      <c r="B60" s="46" t="s">
        <v>365</v>
      </c>
      <c r="C60" s="13" t="s">
        <v>14</v>
      </c>
      <c r="D60" s="38"/>
      <c r="E60" s="37">
        <v>2</v>
      </c>
      <c r="F60" s="15">
        <v>26526.474999999999</v>
      </c>
      <c r="G60" s="15">
        <f>46133*1.15</f>
        <v>53052.95</v>
      </c>
    </row>
    <row r="61" spans="1:7" s="36" customFormat="1" ht="25.5" x14ac:dyDescent="0.25">
      <c r="A61" s="46">
        <v>2016</v>
      </c>
      <c r="B61" s="46" t="s">
        <v>365</v>
      </c>
      <c r="C61" s="13" t="s">
        <v>51</v>
      </c>
      <c r="D61" s="38"/>
      <c r="E61" s="37">
        <v>1</v>
      </c>
      <c r="F61" s="15">
        <v>53493.900227459984</v>
      </c>
      <c r="G61" s="15">
        <f>+F61</f>
        <v>53493.900227459984</v>
      </c>
    </row>
    <row r="62" spans="1:7" s="36" customFormat="1" ht="16.5" x14ac:dyDescent="0.25">
      <c r="A62" s="46">
        <v>2016</v>
      </c>
      <c r="B62" s="46" t="s">
        <v>365</v>
      </c>
      <c r="C62" s="13" t="s">
        <v>52</v>
      </c>
      <c r="D62" s="38"/>
      <c r="E62" s="37">
        <v>1</v>
      </c>
      <c r="F62" s="15">
        <v>53747.55</v>
      </c>
      <c r="G62" s="15">
        <f>+F62</f>
        <v>53747.55</v>
      </c>
    </row>
    <row r="63" spans="1:7" s="36" customFormat="1" ht="16.5" x14ac:dyDescent="0.25">
      <c r="A63" s="46">
        <v>2016</v>
      </c>
      <c r="B63" s="46" t="s">
        <v>365</v>
      </c>
      <c r="C63" s="13" t="s">
        <v>11</v>
      </c>
      <c r="D63" s="38"/>
      <c r="E63" s="37">
        <v>1</v>
      </c>
      <c r="F63" s="15">
        <v>54091.96</v>
      </c>
      <c r="G63" s="15">
        <f>+F63</f>
        <v>54091.96</v>
      </c>
    </row>
    <row r="64" spans="1:7" s="36" customFormat="1" ht="25.5" x14ac:dyDescent="0.25">
      <c r="A64" s="46">
        <v>2016</v>
      </c>
      <c r="B64" s="46" t="s">
        <v>365</v>
      </c>
      <c r="C64" s="13" t="s">
        <v>257</v>
      </c>
      <c r="D64" s="38"/>
      <c r="E64" s="37">
        <v>1</v>
      </c>
      <c r="F64" s="15">
        <v>54520</v>
      </c>
      <c r="G64" s="15">
        <f>+F64</f>
        <v>54520</v>
      </c>
    </row>
    <row r="65" spans="1:7" s="36" customFormat="1" ht="25.5" x14ac:dyDescent="0.25">
      <c r="A65" s="46">
        <v>2016</v>
      </c>
      <c r="B65" s="46" t="s">
        <v>365</v>
      </c>
      <c r="C65" s="13" t="s">
        <v>89</v>
      </c>
      <c r="D65" s="38"/>
      <c r="E65" s="37">
        <v>1</v>
      </c>
      <c r="F65" s="15">
        <v>56411</v>
      </c>
      <c r="G65" s="15">
        <f>+F65</f>
        <v>56411</v>
      </c>
    </row>
    <row r="66" spans="1:7" s="36" customFormat="1" ht="25.5" x14ac:dyDescent="0.25">
      <c r="A66" s="46">
        <v>2016</v>
      </c>
      <c r="B66" s="46" t="s">
        <v>365</v>
      </c>
      <c r="C66" s="13" t="s">
        <v>145</v>
      </c>
      <c r="D66" s="38"/>
      <c r="E66" s="37">
        <v>1</v>
      </c>
      <c r="F66" s="15">
        <v>56767.499999999993</v>
      </c>
      <c r="G66" s="15">
        <f>+F66</f>
        <v>56767.499999999993</v>
      </c>
    </row>
    <row r="67" spans="1:7" s="36" customFormat="1" ht="25.5" x14ac:dyDescent="0.25">
      <c r="A67" s="46">
        <v>2016</v>
      </c>
      <c r="B67" s="46" t="s">
        <v>365</v>
      </c>
      <c r="C67" s="13" t="s">
        <v>70</v>
      </c>
      <c r="D67" s="38"/>
      <c r="E67" s="37">
        <v>2</v>
      </c>
      <c r="F67" s="15">
        <v>28396.799999999999</v>
      </c>
      <c r="G67" s="15">
        <v>56793.599999999999</v>
      </c>
    </row>
    <row r="68" spans="1:7" s="36" customFormat="1" ht="16.5" x14ac:dyDescent="0.25">
      <c r="A68" s="46">
        <v>2016</v>
      </c>
      <c r="B68" s="46" t="s">
        <v>365</v>
      </c>
      <c r="C68" s="13" t="s">
        <v>54</v>
      </c>
      <c r="D68" s="38"/>
      <c r="E68" s="37">
        <v>1</v>
      </c>
      <c r="F68" s="15">
        <v>57068.232960000001</v>
      </c>
      <c r="G68" s="15">
        <f>+F68</f>
        <v>57068.232960000001</v>
      </c>
    </row>
    <row r="69" spans="1:7" s="36" customFormat="1" ht="16.5" x14ac:dyDescent="0.25">
      <c r="A69" s="46">
        <v>2016</v>
      </c>
      <c r="B69" s="46" t="s">
        <v>365</v>
      </c>
      <c r="C69" s="13" t="s">
        <v>71</v>
      </c>
      <c r="D69" s="38"/>
      <c r="E69" s="37">
        <v>2</v>
      </c>
      <c r="F69" s="15">
        <v>29287.68</v>
      </c>
      <c r="G69" s="15">
        <v>58575.360000000001</v>
      </c>
    </row>
    <row r="70" spans="1:7" s="36" customFormat="1" ht="16.5" x14ac:dyDescent="0.25">
      <c r="A70" s="46">
        <v>2016</v>
      </c>
      <c r="B70" s="46" t="s">
        <v>365</v>
      </c>
      <c r="C70" s="13" t="s">
        <v>239</v>
      </c>
      <c r="D70" s="38"/>
      <c r="E70" s="37">
        <v>1</v>
      </c>
      <c r="F70" s="15">
        <v>59498.719999999994</v>
      </c>
      <c r="G70" s="15">
        <f>+F70</f>
        <v>59498.719999999994</v>
      </c>
    </row>
    <row r="71" spans="1:7" s="36" customFormat="1" ht="25.5" x14ac:dyDescent="0.25">
      <c r="A71" s="46">
        <v>2016</v>
      </c>
      <c r="B71" s="46" t="s">
        <v>365</v>
      </c>
      <c r="C71" s="13" t="s">
        <v>229</v>
      </c>
      <c r="D71" s="38"/>
      <c r="E71" s="37">
        <v>1</v>
      </c>
      <c r="F71" s="15">
        <v>61287.44</v>
      </c>
      <c r="G71" s="15">
        <f>+F71</f>
        <v>61287.44</v>
      </c>
    </row>
    <row r="72" spans="1:7" s="36" customFormat="1" ht="16.5" x14ac:dyDescent="0.25">
      <c r="A72" s="46">
        <v>2016</v>
      </c>
      <c r="B72" s="46" t="s">
        <v>365</v>
      </c>
      <c r="C72" s="13" t="s">
        <v>23</v>
      </c>
      <c r="D72" s="38"/>
      <c r="E72" s="37">
        <v>2</v>
      </c>
      <c r="F72" s="15">
        <v>31177.82388</v>
      </c>
      <c r="G72" s="15">
        <v>62355.64776</v>
      </c>
    </row>
    <row r="73" spans="1:7" s="36" customFormat="1" ht="25.5" x14ac:dyDescent="0.25">
      <c r="A73" s="46">
        <v>2016</v>
      </c>
      <c r="B73" s="46" t="s">
        <v>365</v>
      </c>
      <c r="C73" s="13" t="s">
        <v>252</v>
      </c>
      <c r="D73" s="38"/>
      <c r="E73" s="37">
        <v>1</v>
      </c>
      <c r="F73" s="15">
        <v>62736.222135999997</v>
      </c>
      <c r="G73" s="15">
        <f>+F73</f>
        <v>62736.222135999997</v>
      </c>
    </row>
    <row r="74" spans="1:7" s="36" customFormat="1" ht="25.5" x14ac:dyDescent="0.25">
      <c r="A74" s="46">
        <v>2016</v>
      </c>
      <c r="B74" s="46" t="s">
        <v>365</v>
      </c>
      <c r="C74" s="19" t="s">
        <v>117</v>
      </c>
      <c r="D74" s="38"/>
      <c r="E74" s="37">
        <v>2</v>
      </c>
      <c r="F74" s="15">
        <v>31616.95</v>
      </c>
      <c r="G74" s="15">
        <v>63233.9</v>
      </c>
    </row>
    <row r="75" spans="1:7" s="36" customFormat="1" ht="16.5" x14ac:dyDescent="0.25">
      <c r="A75" s="46">
        <v>2016</v>
      </c>
      <c r="B75" s="46" t="s">
        <v>365</v>
      </c>
      <c r="C75" s="39" t="s">
        <v>265</v>
      </c>
      <c r="D75" s="28"/>
      <c r="E75" s="37">
        <v>1</v>
      </c>
      <c r="F75" s="29">
        <v>63369</v>
      </c>
      <c r="G75" s="29">
        <v>63369</v>
      </c>
    </row>
    <row r="76" spans="1:7" s="36" customFormat="1" ht="16.5" x14ac:dyDescent="0.25">
      <c r="A76" s="46">
        <v>2016</v>
      </c>
      <c r="B76" s="46" t="s">
        <v>365</v>
      </c>
      <c r="C76" s="13" t="s">
        <v>91</v>
      </c>
      <c r="D76" s="38"/>
      <c r="E76" s="37">
        <v>1</v>
      </c>
      <c r="F76" s="15">
        <v>64351.57</v>
      </c>
      <c r="G76" s="15">
        <f>+F76</f>
        <v>64351.57</v>
      </c>
    </row>
    <row r="77" spans="1:7" s="36" customFormat="1" ht="25.5" x14ac:dyDescent="0.25">
      <c r="A77" s="46">
        <v>2016</v>
      </c>
      <c r="B77" s="46" t="s">
        <v>365</v>
      </c>
      <c r="C77" s="19" t="s">
        <v>119</v>
      </c>
      <c r="D77" s="38"/>
      <c r="E77" s="37">
        <v>2</v>
      </c>
      <c r="F77" s="15">
        <v>32480.559243999996</v>
      </c>
      <c r="G77" s="15">
        <v>64961.120000000003</v>
      </c>
    </row>
    <row r="78" spans="1:7" s="36" customFormat="1" ht="25.5" x14ac:dyDescent="0.25">
      <c r="A78" s="46">
        <v>2016</v>
      </c>
      <c r="B78" s="46" t="s">
        <v>365</v>
      </c>
      <c r="C78" s="13" t="s">
        <v>130</v>
      </c>
      <c r="D78" s="38"/>
      <c r="E78" s="37">
        <v>1</v>
      </c>
      <c r="F78" s="15">
        <v>65605.167431999987</v>
      </c>
      <c r="G78" s="15">
        <f>+F78</f>
        <v>65605.167431999987</v>
      </c>
    </row>
    <row r="79" spans="1:7" s="36" customFormat="1" ht="25.5" x14ac:dyDescent="0.25">
      <c r="A79" s="46">
        <v>2016</v>
      </c>
      <c r="B79" s="46" t="s">
        <v>365</v>
      </c>
      <c r="C79" s="19" t="s">
        <v>111</v>
      </c>
      <c r="D79" s="38"/>
      <c r="E79" s="37">
        <v>2</v>
      </c>
      <c r="F79" s="15">
        <v>32934.720000000001</v>
      </c>
      <c r="G79" s="15">
        <f>+F79*2</f>
        <v>65869.440000000002</v>
      </c>
    </row>
    <row r="80" spans="1:7" s="36" customFormat="1" ht="25.5" x14ac:dyDescent="0.25">
      <c r="A80" s="46">
        <v>2016</v>
      </c>
      <c r="B80" s="46" t="s">
        <v>365</v>
      </c>
      <c r="C80" s="13" t="s">
        <v>164</v>
      </c>
      <c r="D80" s="38"/>
      <c r="E80" s="37">
        <v>1</v>
      </c>
      <c r="F80" s="15">
        <v>66999.990000000005</v>
      </c>
      <c r="G80" s="15">
        <f>+F80</f>
        <v>66999.990000000005</v>
      </c>
    </row>
    <row r="81" spans="1:7" s="36" customFormat="1" ht="25.5" x14ac:dyDescent="0.25">
      <c r="A81" s="46">
        <v>2016</v>
      </c>
      <c r="B81" s="46" t="s">
        <v>365</v>
      </c>
      <c r="C81" s="13" t="s">
        <v>165</v>
      </c>
      <c r="D81" s="38"/>
      <c r="E81" s="37">
        <v>1</v>
      </c>
      <c r="F81" s="15">
        <v>66999.990000000005</v>
      </c>
      <c r="G81" s="15">
        <f>+F81</f>
        <v>66999.990000000005</v>
      </c>
    </row>
    <row r="82" spans="1:7" s="36" customFormat="1" ht="25.5" x14ac:dyDescent="0.25">
      <c r="A82" s="46">
        <v>2016</v>
      </c>
      <c r="B82" s="46" t="s">
        <v>365</v>
      </c>
      <c r="C82" s="13" t="s">
        <v>166</v>
      </c>
      <c r="D82" s="38"/>
      <c r="E82" s="37">
        <v>1</v>
      </c>
      <c r="F82" s="15">
        <v>66999.990000000005</v>
      </c>
      <c r="G82" s="15">
        <f>+F82</f>
        <v>66999.990000000005</v>
      </c>
    </row>
    <row r="83" spans="1:7" s="36" customFormat="1" ht="25.5" x14ac:dyDescent="0.25">
      <c r="A83" s="46">
        <v>2016</v>
      </c>
      <c r="B83" s="46" t="s">
        <v>365</v>
      </c>
      <c r="C83" s="13" t="s">
        <v>167</v>
      </c>
      <c r="D83" s="38"/>
      <c r="E83" s="37">
        <v>1</v>
      </c>
      <c r="F83" s="15">
        <v>66999.990000000005</v>
      </c>
      <c r="G83" s="15">
        <f>+F83</f>
        <v>66999.990000000005</v>
      </c>
    </row>
    <row r="84" spans="1:7" s="36" customFormat="1" ht="25.5" x14ac:dyDescent="0.25">
      <c r="A84" s="46">
        <v>2016</v>
      </c>
      <c r="B84" s="46" t="s">
        <v>365</v>
      </c>
      <c r="C84" s="13" t="s">
        <v>168</v>
      </c>
      <c r="D84" s="38"/>
      <c r="E84" s="37">
        <v>1</v>
      </c>
      <c r="F84" s="15">
        <v>66999.990000000005</v>
      </c>
      <c r="G84" s="15">
        <f>+F84</f>
        <v>66999.990000000005</v>
      </c>
    </row>
    <row r="85" spans="1:7" s="36" customFormat="1" ht="25.5" x14ac:dyDescent="0.25">
      <c r="A85" s="46">
        <v>2016</v>
      </c>
      <c r="B85" s="46" t="s">
        <v>365</v>
      </c>
      <c r="C85" s="13" t="s">
        <v>169</v>
      </c>
      <c r="D85" s="38"/>
      <c r="E85" s="37">
        <v>1</v>
      </c>
      <c r="F85" s="15">
        <v>66999.990000000005</v>
      </c>
      <c r="G85" s="15">
        <f>+F85</f>
        <v>66999.990000000005</v>
      </c>
    </row>
    <row r="86" spans="1:7" s="36" customFormat="1" ht="25.5" x14ac:dyDescent="0.25">
      <c r="A86" s="46">
        <v>2016</v>
      </c>
      <c r="B86" s="46" t="s">
        <v>365</v>
      </c>
      <c r="C86" s="13" t="s">
        <v>170</v>
      </c>
      <c r="D86" s="38"/>
      <c r="E86" s="37">
        <v>1</v>
      </c>
      <c r="F86" s="15">
        <v>66999.990000000005</v>
      </c>
      <c r="G86" s="15">
        <f>+F86</f>
        <v>66999.990000000005</v>
      </c>
    </row>
    <row r="87" spans="1:7" s="36" customFormat="1" ht="25.5" x14ac:dyDescent="0.25">
      <c r="A87" s="46">
        <v>2016</v>
      </c>
      <c r="B87" s="46" t="s">
        <v>365</v>
      </c>
      <c r="C87" s="13" t="s">
        <v>171</v>
      </c>
      <c r="D87" s="38"/>
      <c r="E87" s="37">
        <v>1</v>
      </c>
      <c r="F87" s="15">
        <v>66999.990000000005</v>
      </c>
      <c r="G87" s="15">
        <f>+F87</f>
        <v>66999.990000000005</v>
      </c>
    </row>
    <row r="88" spans="1:7" s="36" customFormat="1" ht="25.5" x14ac:dyDescent="0.25">
      <c r="A88" s="46">
        <v>2016</v>
      </c>
      <c r="B88" s="46" t="s">
        <v>365</v>
      </c>
      <c r="C88" s="13" t="s">
        <v>172</v>
      </c>
      <c r="D88" s="38"/>
      <c r="E88" s="37">
        <v>1</v>
      </c>
      <c r="F88" s="15">
        <v>66999.990000000005</v>
      </c>
      <c r="G88" s="15">
        <f>+F88</f>
        <v>66999.990000000005</v>
      </c>
    </row>
    <row r="89" spans="1:7" s="36" customFormat="1" ht="25.5" x14ac:dyDescent="0.25">
      <c r="A89" s="46">
        <v>2016</v>
      </c>
      <c r="B89" s="46" t="s">
        <v>365</v>
      </c>
      <c r="C89" s="13" t="s">
        <v>174</v>
      </c>
      <c r="D89" s="38"/>
      <c r="E89" s="37">
        <v>1</v>
      </c>
      <c r="F89" s="15">
        <v>66999.990000000005</v>
      </c>
      <c r="G89" s="15">
        <f>+F89</f>
        <v>66999.990000000005</v>
      </c>
    </row>
    <row r="90" spans="1:7" s="36" customFormat="1" ht="25.5" x14ac:dyDescent="0.25">
      <c r="A90" s="46">
        <v>2016</v>
      </c>
      <c r="B90" s="46" t="s">
        <v>365</v>
      </c>
      <c r="C90" s="13" t="s">
        <v>175</v>
      </c>
      <c r="D90" s="38"/>
      <c r="E90" s="37">
        <v>1</v>
      </c>
      <c r="F90" s="15">
        <v>66999.990000000005</v>
      </c>
      <c r="G90" s="15">
        <f>+F90</f>
        <v>66999.990000000005</v>
      </c>
    </row>
    <row r="91" spans="1:7" s="36" customFormat="1" ht="25.5" x14ac:dyDescent="0.25">
      <c r="A91" s="46">
        <v>2016</v>
      </c>
      <c r="B91" s="46" t="s">
        <v>365</v>
      </c>
      <c r="C91" s="13" t="s">
        <v>176</v>
      </c>
      <c r="D91" s="38"/>
      <c r="E91" s="37">
        <v>1</v>
      </c>
      <c r="F91" s="15">
        <v>66999.990000000005</v>
      </c>
      <c r="G91" s="15">
        <f>+F91</f>
        <v>66999.990000000005</v>
      </c>
    </row>
    <row r="92" spans="1:7" s="36" customFormat="1" ht="25.5" x14ac:dyDescent="0.25">
      <c r="A92" s="46">
        <v>2016</v>
      </c>
      <c r="B92" s="46" t="s">
        <v>365</v>
      </c>
      <c r="C92" s="13" t="s">
        <v>92</v>
      </c>
      <c r="D92" s="38"/>
      <c r="E92" s="37">
        <v>1</v>
      </c>
      <c r="F92" s="15">
        <f>58250*1.16</f>
        <v>67570</v>
      </c>
      <c r="G92" s="15">
        <f>+F92</f>
        <v>67570</v>
      </c>
    </row>
    <row r="93" spans="1:7" s="36" customFormat="1" ht="16.5" x14ac:dyDescent="0.25">
      <c r="A93" s="46">
        <v>2016</v>
      </c>
      <c r="B93" s="46" t="s">
        <v>365</v>
      </c>
      <c r="C93" s="13" t="s">
        <v>131</v>
      </c>
      <c r="D93" s="38"/>
      <c r="E93" s="37">
        <v>1</v>
      </c>
      <c r="F93" s="15">
        <v>67677.5</v>
      </c>
      <c r="G93" s="15">
        <f>+F93</f>
        <v>67677.5</v>
      </c>
    </row>
    <row r="94" spans="1:7" s="36" customFormat="1" ht="16.5" x14ac:dyDescent="0.25">
      <c r="A94" s="46">
        <v>2016</v>
      </c>
      <c r="B94" s="46" t="s">
        <v>365</v>
      </c>
      <c r="C94" s="13" t="s">
        <v>93</v>
      </c>
      <c r="D94" s="38"/>
      <c r="E94" s="37">
        <v>1</v>
      </c>
      <c r="F94" s="15">
        <v>69162.074099999998</v>
      </c>
      <c r="G94" s="15">
        <f>+F94</f>
        <v>69162.074099999998</v>
      </c>
    </row>
    <row r="95" spans="1:7" s="36" customFormat="1" ht="25.5" x14ac:dyDescent="0.25">
      <c r="A95" s="46">
        <v>2016</v>
      </c>
      <c r="B95" s="46" t="s">
        <v>365</v>
      </c>
      <c r="C95" s="13" t="s">
        <v>132</v>
      </c>
      <c r="D95" s="38"/>
      <c r="E95" s="37">
        <v>1</v>
      </c>
      <c r="F95" s="15">
        <v>69162.074099999998</v>
      </c>
      <c r="G95" s="15">
        <f>+F95</f>
        <v>69162.074099999998</v>
      </c>
    </row>
    <row r="96" spans="1:7" s="36" customFormat="1" ht="16.5" x14ac:dyDescent="0.25">
      <c r="A96" s="46">
        <v>2016</v>
      </c>
      <c r="B96" s="46" t="s">
        <v>365</v>
      </c>
      <c r="C96" s="13" t="s">
        <v>133</v>
      </c>
      <c r="D96" s="38"/>
      <c r="E96" s="37">
        <v>1</v>
      </c>
      <c r="F96" s="15">
        <v>69306.682000000001</v>
      </c>
      <c r="G96" s="15">
        <f>+F96</f>
        <v>69306.682000000001</v>
      </c>
    </row>
    <row r="97" spans="1:7" s="36" customFormat="1" ht="16.5" x14ac:dyDescent="0.25">
      <c r="A97" s="46">
        <v>2016</v>
      </c>
      <c r="B97" s="46" t="s">
        <v>365</v>
      </c>
      <c r="C97" s="13" t="s">
        <v>57</v>
      </c>
      <c r="D97" s="38"/>
      <c r="E97" s="37">
        <v>1</v>
      </c>
      <c r="F97" s="15">
        <v>70696.47</v>
      </c>
      <c r="G97" s="15">
        <f>+F97</f>
        <v>70696.47</v>
      </c>
    </row>
    <row r="98" spans="1:7" s="36" customFormat="1" ht="25.5" x14ac:dyDescent="0.25">
      <c r="A98" s="46">
        <v>2016</v>
      </c>
      <c r="B98" s="46" t="s">
        <v>365</v>
      </c>
      <c r="C98" s="13" t="s">
        <v>134</v>
      </c>
      <c r="D98" s="38"/>
      <c r="E98" s="37">
        <v>1</v>
      </c>
      <c r="F98" s="15">
        <v>70702</v>
      </c>
      <c r="G98" s="15">
        <f>+F98</f>
        <v>70702</v>
      </c>
    </row>
    <row r="99" spans="1:7" s="36" customFormat="1" ht="16.5" x14ac:dyDescent="0.25">
      <c r="A99" s="46">
        <v>2016</v>
      </c>
      <c r="B99" s="46" t="s">
        <v>365</v>
      </c>
      <c r="C99" s="13" t="s">
        <v>241</v>
      </c>
      <c r="D99" s="38"/>
      <c r="E99" s="37">
        <v>1</v>
      </c>
      <c r="F99" s="15">
        <v>72777.530671999994</v>
      </c>
      <c r="G99" s="15">
        <f>+F99</f>
        <v>72777.530671999994</v>
      </c>
    </row>
    <row r="100" spans="1:7" s="36" customFormat="1" ht="16.5" x14ac:dyDescent="0.25">
      <c r="A100" s="46">
        <v>2016</v>
      </c>
      <c r="B100" s="46" t="s">
        <v>365</v>
      </c>
      <c r="C100" s="13" t="s">
        <v>32</v>
      </c>
      <c r="D100" s="38"/>
      <c r="E100" s="37">
        <v>2</v>
      </c>
      <c r="F100" s="15">
        <v>36663.22</v>
      </c>
      <c r="G100" s="15">
        <v>73326.44</v>
      </c>
    </row>
    <row r="101" spans="1:7" s="36" customFormat="1" ht="16.5" x14ac:dyDescent="0.25">
      <c r="A101" s="46">
        <v>2016</v>
      </c>
      <c r="B101" s="46" t="s">
        <v>365</v>
      </c>
      <c r="C101" s="13" t="s">
        <v>94</v>
      </c>
      <c r="D101" s="38"/>
      <c r="E101" s="37">
        <v>1</v>
      </c>
      <c r="F101" s="15">
        <v>73813.06</v>
      </c>
      <c r="G101" s="15">
        <f>+F101</f>
        <v>73813.06</v>
      </c>
    </row>
    <row r="102" spans="1:7" s="36" customFormat="1" ht="16.5" x14ac:dyDescent="0.25">
      <c r="A102" s="46">
        <v>2016</v>
      </c>
      <c r="B102" s="46" t="s">
        <v>365</v>
      </c>
      <c r="C102" s="13" t="s">
        <v>95</v>
      </c>
      <c r="D102" s="38"/>
      <c r="E102" s="37">
        <v>1</v>
      </c>
      <c r="F102" s="15">
        <v>73954.320000000007</v>
      </c>
      <c r="G102" s="15">
        <f>+F102</f>
        <v>73954.320000000007</v>
      </c>
    </row>
    <row r="103" spans="1:7" s="36" customFormat="1" ht="16.5" x14ac:dyDescent="0.25">
      <c r="A103" s="46">
        <v>2016</v>
      </c>
      <c r="B103" s="46" t="s">
        <v>365</v>
      </c>
      <c r="C103" s="13" t="s">
        <v>58</v>
      </c>
      <c r="D103" s="38"/>
      <c r="E103" s="37">
        <v>1</v>
      </c>
      <c r="F103" s="15">
        <v>75387.8</v>
      </c>
      <c r="G103" s="15">
        <f>+F103</f>
        <v>75387.8</v>
      </c>
    </row>
    <row r="104" spans="1:7" s="36" customFormat="1" ht="16.5" x14ac:dyDescent="0.25">
      <c r="A104" s="46">
        <v>2016</v>
      </c>
      <c r="B104" s="46" t="s">
        <v>365</v>
      </c>
      <c r="C104" s="13" t="s">
        <v>135</v>
      </c>
      <c r="D104" s="38"/>
      <c r="E104" s="37">
        <v>1</v>
      </c>
      <c r="F104" s="15">
        <v>76231.975008000009</v>
      </c>
      <c r="G104" s="15">
        <f>+F104</f>
        <v>76231.975008000009</v>
      </c>
    </row>
    <row r="105" spans="1:7" s="36" customFormat="1" ht="16.5" x14ac:dyDescent="0.25">
      <c r="A105" s="46">
        <v>2016</v>
      </c>
      <c r="B105" s="46" t="s">
        <v>365</v>
      </c>
      <c r="C105" s="13" t="s">
        <v>31</v>
      </c>
      <c r="D105" s="38"/>
      <c r="E105" s="37">
        <v>2</v>
      </c>
      <c r="F105" s="15">
        <v>38389.486786417794</v>
      </c>
      <c r="G105" s="15">
        <v>76778.973572835588</v>
      </c>
    </row>
    <row r="106" spans="1:7" s="36" customFormat="1" ht="16.5" x14ac:dyDescent="0.25">
      <c r="A106" s="46">
        <v>2016</v>
      </c>
      <c r="B106" s="46" t="s">
        <v>365</v>
      </c>
      <c r="C106" s="13" t="s">
        <v>182</v>
      </c>
      <c r="D106" s="38"/>
      <c r="E106" s="37">
        <v>1</v>
      </c>
      <c r="F106" s="15">
        <v>76900</v>
      </c>
      <c r="G106" s="15">
        <f>+F106</f>
        <v>76900</v>
      </c>
    </row>
    <row r="107" spans="1:7" s="36" customFormat="1" ht="16.5" x14ac:dyDescent="0.25">
      <c r="A107" s="46">
        <v>2016</v>
      </c>
      <c r="B107" s="46" t="s">
        <v>365</v>
      </c>
      <c r="C107" s="13" t="s">
        <v>183</v>
      </c>
      <c r="D107" s="38"/>
      <c r="E107" s="37">
        <v>1</v>
      </c>
      <c r="F107" s="15">
        <v>76900</v>
      </c>
      <c r="G107" s="15">
        <f>+F107</f>
        <v>76900</v>
      </c>
    </row>
    <row r="108" spans="1:7" s="36" customFormat="1" ht="16.5" x14ac:dyDescent="0.25">
      <c r="A108" s="46">
        <v>2016</v>
      </c>
      <c r="B108" s="46" t="s">
        <v>365</v>
      </c>
      <c r="C108" s="13" t="s">
        <v>189</v>
      </c>
      <c r="D108" s="38"/>
      <c r="E108" s="37">
        <v>1</v>
      </c>
      <c r="F108" s="15">
        <v>76900</v>
      </c>
      <c r="G108" s="15">
        <f>+F108</f>
        <v>76900</v>
      </c>
    </row>
    <row r="109" spans="1:7" s="36" customFormat="1" ht="16.5" x14ac:dyDescent="0.25">
      <c r="A109" s="46">
        <v>2016</v>
      </c>
      <c r="B109" s="46" t="s">
        <v>365</v>
      </c>
      <c r="C109" s="13" t="s">
        <v>190</v>
      </c>
      <c r="D109" s="38"/>
      <c r="E109" s="37">
        <v>1</v>
      </c>
      <c r="F109" s="15">
        <v>76900</v>
      </c>
      <c r="G109" s="15">
        <f>+F109</f>
        <v>76900</v>
      </c>
    </row>
    <row r="110" spans="1:7" s="36" customFormat="1" ht="16.5" x14ac:dyDescent="0.25">
      <c r="A110" s="46">
        <v>2016</v>
      </c>
      <c r="B110" s="46" t="s">
        <v>365</v>
      </c>
      <c r="C110" s="13" t="s">
        <v>191</v>
      </c>
      <c r="D110" s="38"/>
      <c r="E110" s="37">
        <v>1</v>
      </c>
      <c r="F110" s="15">
        <v>76900</v>
      </c>
      <c r="G110" s="15">
        <f>+F110</f>
        <v>76900</v>
      </c>
    </row>
    <row r="111" spans="1:7" s="36" customFormat="1" ht="16.5" x14ac:dyDescent="0.25">
      <c r="A111" s="46">
        <v>2016</v>
      </c>
      <c r="B111" s="46" t="s">
        <v>365</v>
      </c>
      <c r="C111" s="13" t="s">
        <v>192</v>
      </c>
      <c r="D111" s="38"/>
      <c r="E111" s="37">
        <v>1</v>
      </c>
      <c r="F111" s="15">
        <v>76900</v>
      </c>
      <c r="G111" s="15">
        <f>+F111</f>
        <v>76900</v>
      </c>
    </row>
    <row r="112" spans="1:7" s="36" customFormat="1" ht="16.5" x14ac:dyDescent="0.25">
      <c r="A112" s="46">
        <v>2016</v>
      </c>
      <c r="B112" s="46" t="s">
        <v>365</v>
      </c>
      <c r="C112" s="13" t="s">
        <v>193</v>
      </c>
      <c r="D112" s="38"/>
      <c r="E112" s="37">
        <v>1</v>
      </c>
      <c r="F112" s="15">
        <v>76900</v>
      </c>
      <c r="G112" s="15">
        <f>+F112</f>
        <v>76900</v>
      </c>
    </row>
    <row r="113" spans="1:7" s="36" customFormat="1" ht="16.5" x14ac:dyDescent="0.25">
      <c r="A113" s="46">
        <v>2016</v>
      </c>
      <c r="B113" s="46" t="s">
        <v>365</v>
      </c>
      <c r="C113" s="13" t="s">
        <v>187</v>
      </c>
      <c r="D113" s="38"/>
      <c r="E113" s="37">
        <v>1</v>
      </c>
      <c r="F113" s="15">
        <v>76900.009999999995</v>
      </c>
      <c r="G113" s="15">
        <f>+F113</f>
        <v>76900.009999999995</v>
      </c>
    </row>
    <row r="114" spans="1:7" s="36" customFormat="1" ht="16.5" x14ac:dyDescent="0.25">
      <c r="A114" s="46">
        <v>2016</v>
      </c>
      <c r="B114" s="46" t="s">
        <v>365</v>
      </c>
      <c r="C114" s="13" t="s">
        <v>188</v>
      </c>
      <c r="D114" s="38"/>
      <c r="E114" s="37">
        <v>1</v>
      </c>
      <c r="F114" s="15">
        <v>76900.009999999995</v>
      </c>
      <c r="G114" s="15">
        <f>+F114</f>
        <v>76900.009999999995</v>
      </c>
    </row>
    <row r="115" spans="1:7" s="36" customFormat="1" ht="30" x14ac:dyDescent="0.25">
      <c r="A115" s="46">
        <v>2016</v>
      </c>
      <c r="B115" s="46" t="s">
        <v>365</v>
      </c>
      <c r="C115" s="39" t="s">
        <v>266</v>
      </c>
      <c r="D115" s="38"/>
      <c r="E115" s="37">
        <v>2</v>
      </c>
      <c r="F115" s="15">
        <v>38879</v>
      </c>
      <c r="G115" s="29">
        <v>77758</v>
      </c>
    </row>
    <row r="116" spans="1:7" s="36" customFormat="1" ht="15.75" x14ac:dyDescent="0.25">
      <c r="A116" s="46">
        <v>2016</v>
      </c>
      <c r="B116" s="46" t="s">
        <v>365</v>
      </c>
      <c r="C116" s="13" t="s">
        <v>81</v>
      </c>
      <c r="D116" s="38"/>
      <c r="E116" s="28">
        <v>2</v>
      </c>
      <c r="F116" s="15">
        <f>33567.4*1.16</f>
        <v>38938.184000000001</v>
      </c>
      <c r="G116" s="15">
        <f>+F116*E116</f>
        <v>77876.368000000002</v>
      </c>
    </row>
    <row r="117" spans="1:7" s="36" customFormat="1" ht="16.5" x14ac:dyDescent="0.25">
      <c r="A117" s="46">
        <v>2016</v>
      </c>
      <c r="B117" s="46" t="s">
        <v>365</v>
      </c>
      <c r="C117" s="13" t="s">
        <v>39</v>
      </c>
      <c r="D117" s="38"/>
      <c r="E117" s="37">
        <v>2</v>
      </c>
      <c r="F117" s="15">
        <v>39020.07</v>
      </c>
      <c r="G117" s="15">
        <f>39020.07*2</f>
        <v>78040.14</v>
      </c>
    </row>
    <row r="118" spans="1:7" s="36" customFormat="1" ht="25.5" x14ac:dyDescent="0.25">
      <c r="A118" s="46">
        <v>2016</v>
      </c>
      <c r="B118" s="46" t="s">
        <v>365</v>
      </c>
      <c r="C118" s="13" t="s">
        <v>136</v>
      </c>
      <c r="D118" s="38"/>
      <c r="E118" s="37">
        <v>1</v>
      </c>
      <c r="F118" s="15">
        <v>78981.401999999987</v>
      </c>
      <c r="G118" s="15">
        <f>+F118</f>
        <v>78981.401999999987</v>
      </c>
    </row>
    <row r="119" spans="1:7" s="36" customFormat="1" ht="16.5" x14ac:dyDescent="0.25">
      <c r="A119" s="46">
        <v>2016</v>
      </c>
      <c r="B119" s="46" t="s">
        <v>365</v>
      </c>
      <c r="C119" s="13" t="s">
        <v>59</v>
      </c>
      <c r="D119" s="38"/>
      <c r="E119" s="37">
        <v>1</v>
      </c>
      <c r="F119" s="15">
        <v>79018.990000000005</v>
      </c>
      <c r="G119" s="15">
        <f>+F119</f>
        <v>79018.990000000005</v>
      </c>
    </row>
    <row r="120" spans="1:7" s="36" customFormat="1" ht="16.5" x14ac:dyDescent="0.25">
      <c r="A120" s="46">
        <v>2016</v>
      </c>
      <c r="B120" s="46" t="s">
        <v>365</v>
      </c>
      <c r="C120" s="13" t="s">
        <v>60</v>
      </c>
      <c r="D120" s="38"/>
      <c r="E120" s="37">
        <v>1</v>
      </c>
      <c r="F120" s="15">
        <v>84525</v>
      </c>
      <c r="G120" s="15">
        <f>+F120</f>
        <v>84525</v>
      </c>
    </row>
    <row r="121" spans="1:7" s="36" customFormat="1" ht="16.5" x14ac:dyDescent="0.25">
      <c r="A121" s="46">
        <v>2016</v>
      </c>
      <c r="B121" s="46" t="s">
        <v>365</v>
      </c>
      <c r="C121" s="19" t="s">
        <v>123</v>
      </c>
      <c r="D121" s="38"/>
      <c r="E121" s="37">
        <v>2</v>
      </c>
      <c r="F121" s="15">
        <v>42536.507627999999</v>
      </c>
      <c r="G121" s="15">
        <v>85073.82</v>
      </c>
    </row>
    <row r="122" spans="1:7" s="36" customFormat="1" ht="16.5" x14ac:dyDescent="0.25">
      <c r="A122" s="46">
        <v>2016</v>
      </c>
      <c r="B122" s="46" t="s">
        <v>365</v>
      </c>
      <c r="C122" s="13" t="s">
        <v>12</v>
      </c>
      <c r="D122" s="38"/>
      <c r="E122" s="37">
        <v>1</v>
      </c>
      <c r="F122" s="15">
        <v>85100</v>
      </c>
      <c r="G122" s="15">
        <f>+F122</f>
        <v>85100</v>
      </c>
    </row>
    <row r="123" spans="1:7" s="36" customFormat="1" ht="16.5" x14ac:dyDescent="0.25">
      <c r="A123" s="46">
        <v>2016</v>
      </c>
      <c r="B123" s="46" t="s">
        <v>365</v>
      </c>
      <c r="C123" s="13" t="s">
        <v>137</v>
      </c>
      <c r="D123" s="38"/>
      <c r="E123" s="37">
        <v>1</v>
      </c>
      <c r="F123" s="15">
        <v>86020</v>
      </c>
      <c r="G123" s="15">
        <f>+F123</f>
        <v>86020</v>
      </c>
    </row>
    <row r="124" spans="1:7" s="36" customFormat="1" ht="16.5" x14ac:dyDescent="0.25">
      <c r="A124" s="46">
        <v>2016</v>
      </c>
      <c r="B124" s="46" t="s">
        <v>365</v>
      </c>
      <c r="C124" s="19" t="s">
        <v>232</v>
      </c>
      <c r="D124" s="38"/>
      <c r="E124" s="37">
        <v>3</v>
      </c>
      <c r="F124" s="15">
        <v>28865.102671999997</v>
      </c>
      <c r="G124" s="20">
        <v>86595.31</v>
      </c>
    </row>
    <row r="125" spans="1:7" s="36" customFormat="1" ht="16.5" x14ac:dyDescent="0.25">
      <c r="A125" s="46">
        <v>2016</v>
      </c>
      <c r="B125" s="46" t="s">
        <v>365</v>
      </c>
      <c r="C125" s="13" t="s">
        <v>17</v>
      </c>
      <c r="D125" s="38"/>
      <c r="E125" s="37">
        <v>3</v>
      </c>
      <c r="F125" s="15">
        <v>29071.827499999999</v>
      </c>
      <c r="G125" s="15">
        <f>75839.55*1.15</f>
        <v>87215.482499999998</v>
      </c>
    </row>
    <row r="126" spans="1:7" s="36" customFormat="1" ht="25.5" x14ac:dyDescent="0.25">
      <c r="A126" s="46">
        <v>2016</v>
      </c>
      <c r="B126" s="46" t="s">
        <v>365</v>
      </c>
      <c r="C126" s="13" t="s">
        <v>178</v>
      </c>
      <c r="D126" s="38"/>
      <c r="E126" s="37">
        <v>1</v>
      </c>
      <c r="F126" s="15">
        <v>87600</v>
      </c>
      <c r="G126" s="15">
        <f>+F126</f>
        <v>87600</v>
      </c>
    </row>
    <row r="127" spans="1:7" s="36" customFormat="1" ht="16.5" x14ac:dyDescent="0.25">
      <c r="A127" s="46">
        <v>2016</v>
      </c>
      <c r="B127" s="46" t="s">
        <v>365</v>
      </c>
      <c r="C127" s="13" t="s">
        <v>45</v>
      </c>
      <c r="D127" s="38"/>
      <c r="E127" s="37">
        <v>2</v>
      </c>
      <c r="F127" s="15">
        <v>44291.65</v>
      </c>
      <c r="G127" s="15">
        <v>88583.3</v>
      </c>
    </row>
    <row r="128" spans="1:7" s="36" customFormat="1" ht="25.5" x14ac:dyDescent="0.25">
      <c r="A128" s="46">
        <v>2016</v>
      </c>
      <c r="B128" s="46" t="s">
        <v>365</v>
      </c>
      <c r="C128" s="13" t="s">
        <v>73</v>
      </c>
      <c r="D128" s="38"/>
      <c r="E128" s="37">
        <v>3</v>
      </c>
      <c r="F128" s="15">
        <v>30282.949999999997</v>
      </c>
      <c r="G128" s="15">
        <f>26333*E128*1.15</f>
        <v>90848.849999999991</v>
      </c>
    </row>
    <row r="129" spans="1:7" s="36" customFormat="1" ht="16.5" x14ac:dyDescent="0.25">
      <c r="A129" s="46">
        <v>2016</v>
      </c>
      <c r="B129" s="46" t="s">
        <v>365</v>
      </c>
      <c r="C129" s="13" t="s">
        <v>138</v>
      </c>
      <c r="D129" s="38"/>
      <c r="E129" s="37">
        <v>1</v>
      </c>
      <c r="F129" s="15">
        <v>91712</v>
      </c>
      <c r="G129" s="15">
        <f>+F129</f>
        <v>91712</v>
      </c>
    </row>
    <row r="130" spans="1:7" s="36" customFormat="1" ht="25.5" x14ac:dyDescent="0.25">
      <c r="A130" s="46">
        <v>2016</v>
      </c>
      <c r="B130" s="46" t="s">
        <v>365</v>
      </c>
      <c r="C130" s="13" t="s">
        <v>222</v>
      </c>
      <c r="D130" s="38"/>
      <c r="E130" s="37">
        <v>1</v>
      </c>
      <c r="F130" s="15">
        <v>92461</v>
      </c>
      <c r="G130" s="15">
        <f>+F130</f>
        <v>92461</v>
      </c>
    </row>
    <row r="131" spans="1:7" s="36" customFormat="1" ht="25.5" x14ac:dyDescent="0.25">
      <c r="A131" s="46">
        <v>2016</v>
      </c>
      <c r="B131" s="46" t="s">
        <v>365</v>
      </c>
      <c r="C131" s="13" t="s">
        <v>223</v>
      </c>
      <c r="D131" s="38"/>
      <c r="E131" s="37">
        <v>1</v>
      </c>
      <c r="F131" s="15">
        <v>92461</v>
      </c>
      <c r="G131" s="15">
        <f>+F131</f>
        <v>92461</v>
      </c>
    </row>
    <row r="132" spans="1:7" s="36" customFormat="1" ht="25.5" x14ac:dyDescent="0.25">
      <c r="A132" s="46">
        <v>2016</v>
      </c>
      <c r="B132" s="46" t="s">
        <v>365</v>
      </c>
      <c r="C132" s="13" t="s">
        <v>224</v>
      </c>
      <c r="D132" s="38"/>
      <c r="E132" s="37">
        <v>1</v>
      </c>
      <c r="F132" s="15">
        <v>92461</v>
      </c>
      <c r="G132" s="15">
        <f>+F132</f>
        <v>92461</v>
      </c>
    </row>
    <row r="133" spans="1:7" s="36" customFormat="1" ht="25.5" x14ac:dyDescent="0.25">
      <c r="A133" s="46">
        <v>2016</v>
      </c>
      <c r="B133" s="46" t="s">
        <v>365</v>
      </c>
      <c r="C133" s="13" t="s">
        <v>225</v>
      </c>
      <c r="D133" s="38"/>
      <c r="E133" s="37">
        <v>1</v>
      </c>
      <c r="F133" s="15">
        <v>92461</v>
      </c>
      <c r="G133" s="15">
        <f>+F133</f>
        <v>92461</v>
      </c>
    </row>
    <row r="134" spans="1:7" s="36" customFormat="1" ht="16.5" x14ac:dyDescent="0.25">
      <c r="A134" s="46">
        <v>2016</v>
      </c>
      <c r="B134" s="46" t="s">
        <v>365</v>
      </c>
      <c r="C134" s="13" t="s">
        <v>48</v>
      </c>
      <c r="D134" s="38"/>
      <c r="E134" s="37">
        <v>2</v>
      </c>
      <c r="F134" s="15">
        <v>48758.179682999951</v>
      </c>
      <c r="G134" s="15">
        <v>97516.359365999902</v>
      </c>
    </row>
    <row r="135" spans="1:7" s="36" customFormat="1" ht="16.5" x14ac:dyDescent="0.25">
      <c r="A135" s="46">
        <v>2016</v>
      </c>
      <c r="B135" s="46" t="s">
        <v>365</v>
      </c>
      <c r="C135" s="13" t="s">
        <v>49</v>
      </c>
      <c r="D135" s="38"/>
      <c r="E135" s="37">
        <v>2</v>
      </c>
      <c r="F135" s="15">
        <v>48985.399999999994</v>
      </c>
      <c r="G135" s="15">
        <f>85192*1.15</f>
        <v>97970.799999999988</v>
      </c>
    </row>
    <row r="136" spans="1:7" s="36" customFormat="1" ht="16.5" x14ac:dyDescent="0.25">
      <c r="A136" s="46">
        <v>2016</v>
      </c>
      <c r="B136" s="46" t="s">
        <v>365</v>
      </c>
      <c r="C136" s="13" t="s">
        <v>62</v>
      </c>
      <c r="D136" s="38"/>
      <c r="E136" s="37">
        <v>1</v>
      </c>
      <c r="F136" s="15">
        <v>99245.37</v>
      </c>
      <c r="G136" s="15">
        <f>+F136</f>
        <v>99245.37</v>
      </c>
    </row>
    <row r="137" spans="1:7" s="36" customFormat="1" ht="16.5" x14ac:dyDescent="0.25">
      <c r="A137" s="46">
        <v>2016</v>
      </c>
      <c r="B137" s="46" t="s">
        <v>365</v>
      </c>
      <c r="C137" s="13" t="s">
        <v>63</v>
      </c>
      <c r="D137" s="38"/>
      <c r="E137" s="37">
        <v>1</v>
      </c>
      <c r="F137" s="15">
        <v>100144.23376</v>
      </c>
      <c r="G137" s="15">
        <f>+F137</f>
        <v>100144.23376</v>
      </c>
    </row>
    <row r="138" spans="1:7" s="36" customFormat="1" ht="16.5" x14ac:dyDescent="0.25">
      <c r="A138" s="46">
        <v>2016</v>
      </c>
      <c r="B138" s="46" t="s">
        <v>365</v>
      </c>
      <c r="C138" s="13" t="s">
        <v>87</v>
      </c>
      <c r="D138" s="38"/>
      <c r="E138" s="37">
        <v>2</v>
      </c>
      <c r="F138" s="15">
        <v>52508.999999999993</v>
      </c>
      <c r="G138" s="15">
        <f>91320*1.15</f>
        <v>105017.99999999999</v>
      </c>
    </row>
    <row r="139" spans="1:7" s="36" customFormat="1" ht="16.5" x14ac:dyDescent="0.25">
      <c r="A139" s="46">
        <v>2016</v>
      </c>
      <c r="B139" s="46" t="s">
        <v>365</v>
      </c>
      <c r="C139" s="13" t="s">
        <v>181</v>
      </c>
      <c r="D139" s="38"/>
      <c r="E139" s="37">
        <v>1</v>
      </c>
      <c r="F139" s="15">
        <v>107000</v>
      </c>
      <c r="G139" s="15">
        <f>+F139</f>
        <v>107000</v>
      </c>
    </row>
    <row r="140" spans="1:7" s="36" customFormat="1" ht="16.5" x14ac:dyDescent="0.25">
      <c r="A140" s="46">
        <v>2016</v>
      </c>
      <c r="B140" s="46" t="s">
        <v>365</v>
      </c>
      <c r="C140" s="13" t="s">
        <v>185</v>
      </c>
      <c r="D140" s="38"/>
      <c r="E140" s="37">
        <v>1</v>
      </c>
      <c r="F140" s="15">
        <v>107000</v>
      </c>
      <c r="G140" s="15">
        <f>+F140</f>
        <v>107000</v>
      </c>
    </row>
    <row r="141" spans="1:7" s="36" customFormat="1" ht="25.5" x14ac:dyDescent="0.25">
      <c r="A141" s="46">
        <v>2016</v>
      </c>
      <c r="B141" s="46" t="s">
        <v>365</v>
      </c>
      <c r="C141" s="13" t="s">
        <v>10</v>
      </c>
      <c r="D141" s="38"/>
      <c r="E141" s="37">
        <v>2</v>
      </c>
      <c r="F141" s="15">
        <v>53708</v>
      </c>
      <c r="G141" s="17">
        <v>107416</v>
      </c>
    </row>
    <row r="142" spans="1:7" s="36" customFormat="1" ht="25.5" x14ac:dyDescent="0.25">
      <c r="A142" s="46">
        <v>2016</v>
      </c>
      <c r="B142" s="46" t="s">
        <v>365</v>
      </c>
      <c r="C142" s="13" t="s">
        <v>203</v>
      </c>
      <c r="D142" s="38"/>
      <c r="E142" s="37">
        <v>1</v>
      </c>
      <c r="F142" s="15">
        <v>107600</v>
      </c>
      <c r="G142" s="15">
        <f>+F142</f>
        <v>107600</v>
      </c>
    </row>
    <row r="143" spans="1:7" s="36" customFormat="1" ht="25.5" x14ac:dyDescent="0.25">
      <c r="A143" s="46">
        <v>2016</v>
      </c>
      <c r="B143" s="46" t="s">
        <v>365</v>
      </c>
      <c r="C143" s="13" t="s">
        <v>204</v>
      </c>
      <c r="D143" s="38"/>
      <c r="E143" s="37">
        <v>1</v>
      </c>
      <c r="F143" s="15">
        <v>107600</v>
      </c>
      <c r="G143" s="15">
        <f>+F143</f>
        <v>107600</v>
      </c>
    </row>
    <row r="144" spans="1:7" s="36" customFormat="1" ht="25.5" x14ac:dyDescent="0.25">
      <c r="A144" s="46">
        <v>2016</v>
      </c>
      <c r="B144" s="46" t="s">
        <v>365</v>
      </c>
      <c r="C144" s="13" t="s">
        <v>205</v>
      </c>
      <c r="D144" s="38"/>
      <c r="E144" s="37">
        <v>1</v>
      </c>
      <c r="F144" s="15">
        <v>107600</v>
      </c>
      <c r="G144" s="15">
        <f>+F144</f>
        <v>107600</v>
      </c>
    </row>
    <row r="145" spans="1:9" s="36" customFormat="1" ht="25.5" x14ac:dyDescent="0.25">
      <c r="A145" s="46">
        <v>2016</v>
      </c>
      <c r="B145" s="46" t="s">
        <v>365</v>
      </c>
      <c r="C145" s="13" t="s">
        <v>206</v>
      </c>
      <c r="D145" s="38"/>
      <c r="E145" s="37">
        <v>1</v>
      </c>
      <c r="F145" s="15">
        <v>107600</v>
      </c>
      <c r="G145" s="15">
        <f>+F145</f>
        <v>107600</v>
      </c>
    </row>
    <row r="146" spans="1:9" s="36" customFormat="1" ht="25.5" x14ac:dyDescent="0.25">
      <c r="A146" s="46">
        <v>2016</v>
      </c>
      <c r="B146" s="46" t="s">
        <v>365</v>
      </c>
      <c r="C146" s="13" t="s">
        <v>207</v>
      </c>
      <c r="D146" s="38"/>
      <c r="E146" s="37">
        <v>1</v>
      </c>
      <c r="F146" s="15">
        <v>107600</v>
      </c>
      <c r="G146" s="15">
        <f>+F146</f>
        <v>107600</v>
      </c>
    </row>
    <row r="147" spans="1:9" s="36" customFormat="1" ht="25.5" x14ac:dyDescent="0.25">
      <c r="A147" s="46">
        <v>2016</v>
      </c>
      <c r="B147" s="46" t="s">
        <v>365</v>
      </c>
      <c r="C147" s="13" t="s">
        <v>208</v>
      </c>
      <c r="D147" s="38"/>
      <c r="E147" s="37">
        <v>1</v>
      </c>
      <c r="F147" s="15">
        <v>107600</v>
      </c>
      <c r="G147" s="15">
        <f>+F147</f>
        <v>107600</v>
      </c>
    </row>
    <row r="148" spans="1:9" s="36" customFormat="1" ht="16.5" x14ac:dyDescent="0.25">
      <c r="A148" s="46">
        <v>2016</v>
      </c>
      <c r="B148" s="46" t="s">
        <v>365</v>
      </c>
      <c r="C148" s="13" t="s">
        <v>80</v>
      </c>
      <c r="D148" s="38"/>
      <c r="E148" s="37">
        <v>3</v>
      </c>
      <c r="F148" s="15">
        <v>36799.999999999993</v>
      </c>
      <c r="G148" s="15">
        <f>96000*1.15</f>
        <v>110399.99999999999</v>
      </c>
    </row>
    <row r="149" spans="1:9" s="36" customFormat="1" ht="25.5" x14ac:dyDescent="0.25">
      <c r="A149" s="46">
        <v>2016</v>
      </c>
      <c r="B149" s="46" t="s">
        <v>365</v>
      </c>
      <c r="C149" s="13" t="s">
        <v>230</v>
      </c>
      <c r="D149" s="38"/>
      <c r="E149" s="37">
        <v>1</v>
      </c>
      <c r="F149" s="15">
        <v>111606.61</v>
      </c>
      <c r="G149" s="15">
        <f>+F149</f>
        <v>111606.61</v>
      </c>
    </row>
    <row r="150" spans="1:9" s="36" customFormat="1" ht="16.5" x14ac:dyDescent="0.25">
      <c r="A150" s="46">
        <v>2016</v>
      </c>
      <c r="B150" s="46" t="s">
        <v>365</v>
      </c>
      <c r="C150" s="13" t="s">
        <v>53</v>
      </c>
      <c r="D150" s="38"/>
      <c r="E150" s="37">
        <v>2</v>
      </c>
      <c r="F150" s="15">
        <v>56021.502499999995</v>
      </c>
      <c r="G150" s="15">
        <f>97428.7*1.15</f>
        <v>112043.00499999999</v>
      </c>
    </row>
    <row r="151" spans="1:9" s="36" customFormat="1" ht="16.5" x14ac:dyDescent="0.25">
      <c r="A151" s="46">
        <v>2016</v>
      </c>
      <c r="B151" s="46" t="s">
        <v>365</v>
      </c>
      <c r="C151" s="13" t="s">
        <v>242</v>
      </c>
      <c r="D151" s="38"/>
      <c r="E151" s="37">
        <v>1</v>
      </c>
      <c r="F151" s="15">
        <v>112143.4</v>
      </c>
      <c r="G151" s="15">
        <f>+F151</f>
        <v>112143.4</v>
      </c>
    </row>
    <row r="152" spans="1:9" s="36" customFormat="1" ht="16.5" x14ac:dyDescent="0.25">
      <c r="A152" s="46">
        <v>2016</v>
      </c>
      <c r="B152" s="46" t="s">
        <v>365</v>
      </c>
      <c r="C152" s="13" t="s">
        <v>194</v>
      </c>
      <c r="D152" s="38"/>
      <c r="E152" s="37">
        <v>1</v>
      </c>
      <c r="F152" s="15">
        <v>112286</v>
      </c>
      <c r="G152" s="15">
        <f>+F152</f>
        <v>112286</v>
      </c>
    </row>
    <row r="153" spans="1:9" s="36" customFormat="1" ht="16.5" x14ac:dyDescent="0.25">
      <c r="A153" s="46">
        <v>2016</v>
      </c>
      <c r="B153" s="46" t="s">
        <v>365</v>
      </c>
      <c r="C153" s="13" t="s">
        <v>194</v>
      </c>
      <c r="D153" s="38"/>
      <c r="E153" s="37">
        <v>1</v>
      </c>
      <c r="F153" s="15">
        <v>112286</v>
      </c>
      <c r="G153" s="15">
        <f>+F153</f>
        <v>112286</v>
      </c>
    </row>
    <row r="154" spans="1:9" s="36" customFormat="1" ht="16.5" x14ac:dyDescent="0.25">
      <c r="A154" s="46">
        <v>2016</v>
      </c>
      <c r="B154" s="46" t="s">
        <v>365</v>
      </c>
      <c r="C154" s="13" t="s">
        <v>194</v>
      </c>
      <c r="D154" s="38"/>
      <c r="E154" s="37">
        <v>1</v>
      </c>
      <c r="F154" s="15">
        <v>112286</v>
      </c>
      <c r="G154" s="15">
        <f>+F154</f>
        <v>112286</v>
      </c>
    </row>
    <row r="155" spans="1:9" s="42" customFormat="1" ht="16.5" x14ac:dyDescent="0.25">
      <c r="A155" s="46">
        <v>2016</v>
      </c>
      <c r="B155" s="46" t="s">
        <v>365</v>
      </c>
      <c r="C155" s="94" t="s">
        <v>88</v>
      </c>
      <c r="D155" s="38"/>
      <c r="E155" s="37">
        <v>2</v>
      </c>
      <c r="F155" s="15">
        <v>56248.4</v>
      </c>
      <c r="G155" s="15">
        <v>112496.8</v>
      </c>
      <c r="H155" s="36"/>
      <c r="I155" s="36"/>
    </row>
    <row r="156" spans="1:9" s="36" customFormat="1" ht="25.5" x14ac:dyDescent="0.25">
      <c r="A156" s="46">
        <v>2016</v>
      </c>
      <c r="B156" s="46" t="s">
        <v>365</v>
      </c>
      <c r="C156" s="13" t="s">
        <v>13</v>
      </c>
      <c r="D156" s="38"/>
      <c r="E156" s="37">
        <v>1</v>
      </c>
      <c r="F156" s="15">
        <v>112800</v>
      </c>
      <c r="G156" s="15">
        <f>+F156</f>
        <v>112800</v>
      </c>
    </row>
    <row r="157" spans="1:9" s="36" customFormat="1" ht="45" x14ac:dyDescent="0.25">
      <c r="A157" s="46">
        <v>2016</v>
      </c>
      <c r="B157" s="46" t="s">
        <v>365</v>
      </c>
      <c r="C157" s="39" t="s">
        <v>267</v>
      </c>
      <c r="D157" s="28"/>
      <c r="E157" s="28">
        <v>1</v>
      </c>
      <c r="F157" s="29">
        <v>113000</v>
      </c>
      <c r="G157" s="29">
        <v>113000</v>
      </c>
    </row>
    <row r="158" spans="1:9" s="36" customFormat="1" ht="25.5" x14ac:dyDescent="0.25">
      <c r="A158" s="46">
        <v>2016</v>
      </c>
      <c r="B158" s="46" t="s">
        <v>365</v>
      </c>
      <c r="C158" s="13" t="s">
        <v>243</v>
      </c>
      <c r="D158" s="38"/>
      <c r="E158" s="37">
        <v>1</v>
      </c>
      <c r="F158" s="15">
        <v>113993.74999999999</v>
      </c>
      <c r="G158" s="15">
        <f>+F158</f>
        <v>113993.74999999999</v>
      </c>
    </row>
    <row r="159" spans="1:9" s="36" customFormat="1" ht="38.25" x14ac:dyDescent="0.25">
      <c r="A159" s="46">
        <v>2016</v>
      </c>
      <c r="B159" s="46" t="s">
        <v>365</v>
      </c>
      <c r="C159" s="13" t="s">
        <v>97</v>
      </c>
      <c r="D159" s="38"/>
      <c r="E159" s="37">
        <v>1</v>
      </c>
      <c r="F159" s="15">
        <f>101516*1.16</f>
        <v>117758.56</v>
      </c>
      <c r="G159" s="15">
        <f>+F159</f>
        <v>117758.56</v>
      </c>
    </row>
    <row r="160" spans="1:9" s="36" customFormat="1" ht="16.5" x14ac:dyDescent="0.25">
      <c r="A160" s="46">
        <v>2016</v>
      </c>
      <c r="B160" s="46" t="s">
        <v>365</v>
      </c>
      <c r="C160" s="13" t="s">
        <v>140</v>
      </c>
      <c r="D160" s="38"/>
      <c r="E160" s="37">
        <v>1</v>
      </c>
      <c r="F160" s="15">
        <v>118639.15199999999</v>
      </c>
      <c r="G160" s="15">
        <f>+F160</f>
        <v>118639.15199999999</v>
      </c>
    </row>
    <row r="161" spans="1:7" s="36" customFormat="1" ht="16.5" x14ac:dyDescent="0.25">
      <c r="A161" s="46">
        <v>2016</v>
      </c>
      <c r="B161" s="46" t="s">
        <v>365</v>
      </c>
      <c r="C161" s="13" t="s">
        <v>55</v>
      </c>
      <c r="D161" s="38"/>
      <c r="E161" s="37">
        <v>2</v>
      </c>
      <c r="F161" s="15">
        <v>61047.236640000003</v>
      </c>
      <c r="G161" s="15">
        <v>122094.47328000001</v>
      </c>
    </row>
    <row r="162" spans="1:7" s="36" customFormat="1" ht="16.5" x14ac:dyDescent="0.25">
      <c r="A162" s="46">
        <v>2016</v>
      </c>
      <c r="B162" s="46" t="s">
        <v>365</v>
      </c>
      <c r="C162" s="13" t="s">
        <v>160</v>
      </c>
      <c r="D162" s="38"/>
      <c r="E162" s="37">
        <v>1</v>
      </c>
      <c r="F162" s="15">
        <v>122800</v>
      </c>
      <c r="G162" s="15">
        <f>+F162</f>
        <v>122800</v>
      </c>
    </row>
    <row r="163" spans="1:7" s="36" customFormat="1" ht="16.5" x14ac:dyDescent="0.25">
      <c r="A163" s="46">
        <v>2016</v>
      </c>
      <c r="B163" s="46" t="s">
        <v>365</v>
      </c>
      <c r="C163" s="13" t="s">
        <v>90</v>
      </c>
      <c r="D163" s="38"/>
      <c r="E163" s="37">
        <v>2</v>
      </c>
      <c r="F163" s="15">
        <v>61916.805</v>
      </c>
      <c r="G163" s="15">
        <v>123833.61</v>
      </c>
    </row>
    <row r="164" spans="1:7" s="36" customFormat="1" ht="16.5" x14ac:dyDescent="0.25">
      <c r="A164" s="46">
        <v>2016</v>
      </c>
      <c r="B164" s="46" t="s">
        <v>365</v>
      </c>
      <c r="C164" s="13" t="s">
        <v>194</v>
      </c>
      <c r="D164" s="38"/>
      <c r="E164" s="37">
        <v>1</v>
      </c>
      <c r="F164" s="15">
        <v>125132</v>
      </c>
      <c r="G164" s="15">
        <f>+F164</f>
        <v>125132</v>
      </c>
    </row>
    <row r="165" spans="1:7" s="36" customFormat="1" ht="16.5" x14ac:dyDescent="0.25">
      <c r="A165" s="46">
        <v>2016</v>
      </c>
      <c r="B165" s="46" t="s">
        <v>365</v>
      </c>
      <c r="C165" s="13" t="s">
        <v>194</v>
      </c>
      <c r="D165" s="38"/>
      <c r="E165" s="37">
        <v>1</v>
      </c>
      <c r="F165" s="15">
        <v>125132</v>
      </c>
      <c r="G165" s="15">
        <f>+F165</f>
        <v>125132</v>
      </c>
    </row>
    <row r="166" spans="1:7" s="36" customFormat="1" ht="16.5" x14ac:dyDescent="0.25">
      <c r="A166" s="46">
        <v>2016</v>
      </c>
      <c r="B166" s="46" t="s">
        <v>365</v>
      </c>
      <c r="C166" s="13" t="s">
        <v>194</v>
      </c>
      <c r="D166" s="38"/>
      <c r="E166" s="37">
        <v>1</v>
      </c>
      <c r="F166" s="15">
        <v>125132</v>
      </c>
      <c r="G166" s="15">
        <f>+F166</f>
        <v>125132</v>
      </c>
    </row>
    <row r="167" spans="1:7" s="36" customFormat="1" ht="16.5" x14ac:dyDescent="0.25">
      <c r="A167" s="46">
        <v>2016</v>
      </c>
      <c r="B167" s="46" t="s">
        <v>365</v>
      </c>
      <c r="C167" s="13" t="s">
        <v>194</v>
      </c>
      <c r="D167" s="38"/>
      <c r="E167" s="37">
        <v>1</v>
      </c>
      <c r="F167" s="15">
        <v>125132</v>
      </c>
      <c r="G167" s="15">
        <f>+F167</f>
        <v>125132</v>
      </c>
    </row>
    <row r="168" spans="1:7" s="36" customFormat="1" ht="25.5" x14ac:dyDescent="0.25">
      <c r="A168" s="46">
        <v>2016</v>
      </c>
      <c r="B168" s="46" t="s">
        <v>365</v>
      </c>
      <c r="C168" s="13" t="s">
        <v>277</v>
      </c>
      <c r="D168" s="38"/>
      <c r="E168" s="37">
        <v>1</v>
      </c>
      <c r="F168" s="29">
        <v>125341</v>
      </c>
      <c r="G168" s="29">
        <v>125341</v>
      </c>
    </row>
    <row r="169" spans="1:7" s="36" customFormat="1" ht="25.5" x14ac:dyDescent="0.25">
      <c r="A169" s="46">
        <v>2016</v>
      </c>
      <c r="B169" s="46" t="s">
        <v>365</v>
      </c>
      <c r="C169" s="13" t="s">
        <v>277</v>
      </c>
      <c r="D169" s="38"/>
      <c r="E169" s="37">
        <v>1</v>
      </c>
      <c r="F169" s="29">
        <v>125341</v>
      </c>
      <c r="G169" s="29">
        <v>125341</v>
      </c>
    </row>
    <row r="170" spans="1:7" s="36" customFormat="1" ht="45" x14ac:dyDescent="0.25">
      <c r="A170" s="46">
        <v>2016</v>
      </c>
      <c r="B170" s="46" t="s">
        <v>365</v>
      </c>
      <c r="C170" s="39" t="s">
        <v>277</v>
      </c>
      <c r="D170" s="38"/>
      <c r="E170" s="37">
        <v>1</v>
      </c>
      <c r="F170" s="29">
        <v>125341</v>
      </c>
      <c r="G170" s="29">
        <v>125341</v>
      </c>
    </row>
    <row r="171" spans="1:7" s="36" customFormat="1" ht="45" x14ac:dyDescent="0.25">
      <c r="A171" s="46">
        <v>2016</v>
      </c>
      <c r="B171" s="46" t="s">
        <v>365</v>
      </c>
      <c r="C171" s="39" t="s">
        <v>277</v>
      </c>
      <c r="D171" s="38"/>
      <c r="E171" s="37">
        <v>1</v>
      </c>
      <c r="F171" s="29">
        <v>125341</v>
      </c>
      <c r="G171" s="29">
        <v>125341</v>
      </c>
    </row>
    <row r="172" spans="1:7" s="36" customFormat="1" ht="45" x14ac:dyDescent="0.25">
      <c r="A172" s="46">
        <v>2016</v>
      </c>
      <c r="B172" s="46" t="s">
        <v>365</v>
      </c>
      <c r="C172" s="39" t="s">
        <v>277</v>
      </c>
      <c r="D172" s="38"/>
      <c r="E172" s="37">
        <v>1</v>
      </c>
      <c r="F172" s="29">
        <v>125341</v>
      </c>
      <c r="G172" s="29">
        <v>125341</v>
      </c>
    </row>
    <row r="173" spans="1:7" s="36" customFormat="1" ht="16.5" x14ac:dyDescent="0.25">
      <c r="A173" s="46">
        <v>2016</v>
      </c>
      <c r="B173" s="46" t="s">
        <v>365</v>
      </c>
      <c r="C173" s="19" t="s">
        <v>129</v>
      </c>
      <c r="D173" s="38"/>
      <c r="E173" s="37">
        <v>2</v>
      </c>
      <c r="F173" s="15">
        <v>63369.394999999997</v>
      </c>
      <c r="G173" s="20">
        <v>126738.79</v>
      </c>
    </row>
    <row r="174" spans="1:7" s="36" customFormat="1" ht="16.5" x14ac:dyDescent="0.25">
      <c r="A174" s="46">
        <v>2016</v>
      </c>
      <c r="B174" s="46" t="s">
        <v>365</v>
      </c>
      <c r="C174" s="13" t="s">
        <v>26</v>
      </c>
      <c r="D174" s="38"/>
      <c r="E174" s="37">
        <v>4</v>
      </c>
      <c r="F174" s="15">
        <v>32382.778124999997</v>
      </c>
      <c r="G174" s="15">
        <f>(112635.75*1.15)</f>
        <v>129531.11249999999</v>
      </c>
    </row>
    <row r="175" spans="1:7" s="36" customFormat="1" ht="16.5" x14ac:dyDescent="0.25">
      <c r="A175" s="46">
        <v>2016</v>
      </c>
      <c r="B175" s="46" t="s">
        <v>365</v>
      </c>
      <c r="C175" s="13" t="s">
        <v>244</v>
      </c>
      <c r="D175" s="38"/>
      <c r="E175" s="37">
        <v>1</v>
      </c>
      <c r="F175" s="15">
        <v>130099.49999999999</v>
      </c>
      <c r="G175" s="15">
        <f>+F175</f>
        <v>130099.49999999999</v>
      </c>
    </row>
    <row r="176" spans="1:7" s="36" customFormat="1" ht="25.5" x14ac:dyDescent="0.25">
      <c r="A176" s="46">
        <v>2016</v>
      </c>
      <c r="B176" s="46" t="s">
        <v>365</v>
      </c>
      <c r="C176" s="13" t="s">
        <v>245</v>
      </c>
      <c r="D176" s="38"/>
      <c r="E176" s="37">
        <v>1</v>
      </c>
      <c r="F176" s="15">
        <v>130435.29999999999</v>
      </c>
      <c r="G176" s="15">
        <f>+F176</f>
        <v>130435.29999999999</v>
      </c>
    </row>
    <row r="177" spans="1:7" s="36" customFormat="1" ht="25.5" x14ac:dyDescent="0.25">
      <c r="A177" s="46">
        <v>2016</v>
      </c>
      <c r="B177" s="46" t="s">
        <v>365</v>
      </c>
      <c r="C177" s="13" t="s">
        <v>246</v>
      </c>
      <c r="D177" s="38"/>
      <c r="E177" s="37">
        <v>1</v>
      </c>
      <c r="F177" s="15">
        <v>131722.64652400001</v>
      </c>
      <c r="G177" s="15">
        <f>+F177</f>
        <v>131722.64652400001</v>
      </c>
    </row>
    <row r="178" spans="1:7" s="36" customFormat="1" ht="38.25" x14ac:dyDescent="0.25">
      <c r="A178" s="46">
        <v>2016</v>
      </c>
      <c r="B178" s="46" t="s">
        <v>365</v>
      </c>
      <c r="C178" s="13" t="s">
        <v>268</v>
      </c>
      <c r="D178" s="38"/>
      <c r="E178" s="37">
        <v>1</v>
      </c>
      <c r="F178" s="15">
        <v>131795</v>
      </c>
      <c r="G178" s="15">
        <v>131795</v>
      </c>
    </row>
    <row r="179" spans="1:7" s="36" customFormat="1" ht="16.5" x14ac:dyDescent="0.25">
      <c r="A179" s="46">
        <v>2016</v>
      </c>
      <c r="B179" s="46" t="s">
        <v>365</v>
      </c>
      <c r="C179" s="13" t="s">
        <v>142</v>
      </c>
      <c r="D179" s="38"/>
      <c r="E179" s="37">
        <v>4</v>
      </c>
      <c r="F179" s="15">
        <v>33263</v>
      </c>
      <c r="G179" s="15">
        <v>133052</v>
      </c>
    </row>
    <row r="180" spans="1:7" s="36" customFormat="1" ht="16.5" x14ac:dyDescent="0.25">
      <c r="A180" s="46">
        <v>2016</v>
      </c>
      <c r="B180" s="46" t="s">
        <v>365</v>
      </c>
      <c r="C180" s="13" t="s">
        <v>147</v>
      </c>
      <c r="D180" s="38"/>
      <c r="E180" s="37">
        <v>1</v>
      </c>
      <c r="F180" s="15">
        <v>135409.12</v>
      </c>
      <c r="G180" s="15">
        <f>+F180</f>
        <v>135409.12</v>
      </c>
    </row>
    <row r="181" spans="1:7" s="36" customFormat="1" ht="25.5" x14ac:dyDescent="0.25">
      <c r="A181" s="46">
        <v>2016</v>
      </c>
      <c r="B181" s="46" t="s">
        <v>365</v>
      </c>
      <c r="C181" s="13" t="s">
        <v>215</v>
      </c>
      <c r="D181" s="38"/>
      <c r="E181" s="37">
        <v>1</v>
      </c>
      <c r="F181" s="15">
        <v>135606</v>
      </c>
      <c r="G181" s="15">
        <f>+F181</f>
        <v>135606</v>
      </c>
    </row>
    <row r="182" spans="1:7" s="36" customFormat="1" ht="25.5" x14ac:dyDescent="0.25">
      <c r="A182" s="46">
        <v>2016</v>
      </c>
      <c r="B182" s="46" t="s">
        <v>365</v>
      </c>
      <c r="C182" s="13" t="s">
        <v>216</v>
      </c>
      <c r="D182" s="38"/>
      <c r="E182" s="37">
        <v>1</v>
      </c>
      <c r="F182" s="15">
        <v>135606</v>
      </c>
      <c r="G182" s="15">
        <f>+F182</f>
        <v>135606</v>
      </c>
    </row>
    <row r="183" spans="1:7" s="36" customFormat="1" ht="25.5" x14ac:dyDescent="0.25">
      <c r="A183" s="46">
        <v>2016</v>
      </c>
      <c r="B183" s="46" t="s">
        <v>365</v>
      </c>
      <c r="C183" s="13" t="s">
        <v>217</v>
      </c>
      <c r="D183" s="38"/>
      <c r="E183" s="37">
        <v>1</v>
      </c>
      <c r="F183" s="15">
        <v>135606</v>
      </c>
      <c r="G183" s="15">
        <f>+F183</f>
        <v>135606</v>
      </c>
    </row>
    <row r="184" spans="1:7" s="36" customFormat="1" ht="25.5" x14ac:dyDescent="0.25">
      <c r="A184" s="46">
        <v>2016</v>
      </c>
      <c r="B184" s="46" t="s">
        <v>365</v>
      </c>
      <c r="C184" s="13" t="s">
        <v>218</v>
      </c>
      <c r="D184" s="38"/>
      <c r="E184" s="37">
        <v>1</v>
      </c>
      <c r="F184" s="15">
        <v>135606</v>
      </c>
      <c r="G184" s="15">
        <f>+F184</f>
        <v>135606</v>
      </c>
    </row>
    <row r="185" spans="1:7" s="36" customFormat="1" ht="25.5" x14ac:dyDescent="0.25">
      <c r="A185" s="46">
        <v>2016</v>
      </c>
      <c r="B185" s="46" t="s">
        <v>365</v>
      </c>
      <c r="C185" s="13" t="s">
        <v>220</v>
      </c>
      <c r="D185" s="38"/>
      <c r="E185" s="37">
        <v>1</v>
      </c>
      <c r="F185" s="15">
        <v>135606</v>
      </c>
      <c r="G185" s="15">
        <f>+F185</f>
        <v>135606</v>
      </c>
    </row>
    <row r="186" spans="1:7" s="36" customFormat="1" ht="25.5" x14ac:dyDescent="0.25">
      <c r="A186" s="46">
        <v>2016</v>
      </c>
      <c r="B186" s="46" t="s">
        <v>365</v>
      </c>
      <c r="C186" s="13" t="s">
        <v>221</v>
      </c>
      <c r="D186" s="38"/>
      <c r="E186" s="37">
        <v>1</v>
      </c>
      <c r="F186" s="15">
        <v>135606</v>
      </c>
      <c r="G186" s="15">
        <f>+F186</f>
        <v>135606</v>
      </c>
    </row>
    <row r="187" spans="1:7" s="36" customFormat="1" ht="16.5" x14ac:dyDescent="0.25">
      <c r="A187" s="46">
        <v>2016</v>
      </c>
      <c r="B187" s="46" t="s">
        <v>365</v>
      </c>
      <c r="C187" s="13" t="s">
        <v>141</v>
      </c>
      <c r="D187" s="38"/>
      <c r="E187" s="37">
        <v>1</v>
      </c>
      <c r="F187" s="15">
        <v>138010.48799999998</v>
      </c>
      <c r="G187" s="15">
        <f>+F187</f>
        <v>138010.48799999998</v>
      </c>
    </row>
    <row r="188" spans="1:7" s="36" customFormat="1" ht="25.5" x14ac:dyDescent="0.25">
      <c r="A188" s="46">
        <v>2016</v>
      </c>
      <c r="B188" s="46" t="s">
        <v>365</v>
      </c>
      <c r="C188" s="13" t="s">
        <v>98</v>
      </c>
      <c r="D188" s="38"/>
      <c r="E188" s="37">
        <v>1</v>
      </c>
      <c r="F188" s="15">
        <v>148635.19999999998</v>
      </c>
      <c r="G188" s="15">
        <f>+F188</f>
        <v>148635.19999999998</v>
      </c>
    </row>
    <row r="189" spans="1:7" s="36" customFormat="1" ht="25.5" x14ac:dyDescent="0.25">
      <c r="A189" s="46">
        <v>2016</v>
      </c>
      <c r="B189" s="46" t="s">
        <v>365</v>
      </c>
      <c r="C189" s="13" t="s">
        <v>195</v>
      </c>
      <c r="D189" s="38"/>
      <c r="E189" s="37">
        <v>1</v>
      </c>
      <c r="F189" s="15">
        <v>149136</v>
      </c>
      <c r="G189" s="15">
        <f>+F189</f>
        <v>149136</v>
      </c>
    </row>
    <row r="190" spans="1:7" s="36" customFormat="1" ht="25.5" x14ac:dyDescent="0.25">
      <c r="A190" s="46">
        <v>2016</v>
      </c>
      <c r="B190" s="46" t="s">
        <v>365</v>
      </c>
      <c r="C190" s="13" t="s">
        <v>196</v>
      </c>
      <c r="D190" s="38"/>
      <c r="E190" s="37">
        <v>1</v>
      </c>
      <c r="F190" s="15">
        <v>149136</v>
      </c>
      <c r="G190" s="15">
        <f>+F190</f>
        <v>149136</v>
      </c>
    </row>
    <row r="191" spans="1:7" s="36" customFormat="1" ht="25.5" x14ac:dyDescent="0.25">
      <c r="A191" s="46">
        <v>2016</v>
      </c>
      <c r="B191" s="46" t="s">
        <v>365</v>
      </c>
      <c r="C191" s="13" t="s">
        <v>197</v>
      </c>
      <c r="D191" s="38"/>
      <c r="E191" s="37">
        <v>1</v>
      </c>
      <c r="F191" s="15">
        <v>149136</v>
      </c>
      <c r="G191" s="15">
        <f>+F191</f>
        <v>149136</v>
      </c>
    </row>
    <row r="192" spans="1:7" s="36" customFormat="1" ht="25.5" x14ac:dyDescent="0.25">
      <c r="A192" s="46">
        <v>2016</v>
      </c>
      <c r="B192" s="46" t="s">
        <v>365</v>
      </c>
      <c r="C192" s="13" t="s">
        <v>195</v>
      </c>
      <c r="D192" s="38"/>
      <c r="E192" s="37">
        <v>1</v>
      </c>
      <c r="F192" s="15">
        <v>149136</v>
      </c>
      <c r="G192" s="15">
        <f>+F192</f>
        <v>149136</v>
      </c>
    </row>
    <row r="193" spans="1:7" s="36" customFormat="1" ht="25.5" x14ac:dyDescent="0.25">
      <c r="A193" s="46">
        <v>2016</v>
      </c>
      <c r="B193" s="46" t="s">
        <v>365</v>
      </c>
      <c r="C193" s="13" t="s">
        <v>196</v>
      </c>
      <c r="D193" s="38"/>
      <c r="E193" s="37">
        <v>1</v>
      </c>
      <c r="F193" s="15">
        <v>149136</v>
      </c>
      <c r="G193" s="15">
        <f>+F193</f>
        <v>149136</v>
      </c>
    </row>
    <row r="194" spans="1:7" s="36" customFormat="1" ht="25.5" x14ac:dyDescent="0.25">
      <c r="A194" s="46">
        <v>2016</v>
      </c>
      <c r="B194" s="46" t="s">
        <v>365</v>
      </c>
      <c r="C194" s="13" t="s">
        <v>197</v>
      </c>
      <c r="D194" s="38"/>
      <c r="E194" s="37">
        <v>1</v>
      </c>
      <c r="F194" s="15">
        <v>149136</v>
      </c>
      <c r="G194" s="15">
        <f>+F194</f>
        <v>149136</v>
      </c>
    </row>
    <row r="195" spans="1:7" s="36" customFormat="1" ht="25.5" x14ac:dyDescent="0.25">
      <c r="A195" s="46">
        <v>2016</v>
      </c>
      <c r="B195" s="46" t="s">
        <v>365</v>
      </c>
      <c r="C195" s="13" t="s">
        <v>199</v>
      </c>
      <c r="D195" s="38"/>
      <c r="E195" s="37">
        <v>1</v>
      </c>
      <c r="F195" s="15">
        <v>149139</v>
      </c>
      <c r="G195" s="15">
        <f>+F195</f>
        <v>149139</v>
      </c>
    </row>
    <row r="196" spans="1:7" s="36" customFormat="1" ht="25.5" x14ac:dyDescent="0.25">
      <c r="A196" s="46">
        <v>2016</v>
      </c>
      <c r="B196" s="46" t="s">
        <v>365</v>
      </c>
      <c r="C196" s="13" t="s">
        <v>200</v>
      </c>
      <c r="D196" s="38"/>
      <c r="E196" s="37">
        <v>1</v>
      </c>
      <c r="F196" s="15">
        <v>149139</v>
      </c>
      <c r="G196" s="15">
        <f>+F196</f>
        <v>149139</v>
      </c>
    </row>
    <row r="197" spans="1:7" s="36" customFormat="1" ht="45" x14ac:dyDescent="0.25">
      <c r="A197" s="46">
        <v>2016</v>
      </c>
      <c r="B197" s="46" t="s">
        <v>365</v>
      </c>
      <c r="C197" s="39" t="s">
        <v>269</v>
      </c>
      <c r="D197" s="28"/>
      <c r="E197" s="28">
        <v>5</v>
      </c>
      <c r="F197" s="15">
        <v>30158.799999999999</v>
      </c>
      <c r="G197" s="29">
        <v>150794</v>
      </c>
    </row>
    <row r="198" spans="1:7" s="36" customFormat="1" ht="25.5" x14ac:dyDescent="0.25">
      <c r="A198" s="46">
        <v>2016</v>
      </c>
      <c r="B198" s="46" t="s">
        <v>365</v>
      </c>
      <c r="C198" s="13" t="s">
        <v>177</v>
      </c>
      <c r="D198" s="38"/>
      <c r="E198" s="37">
        <v>1</v>
      </c>
      <c r="F198" s="15">
        <v>153000</v>
      </c>
      <c r="G198" s="15">
        <f>+F198</f>
        <v>153000</v>
      </c>
    </row>
    <row r="199" spans="1:7" s="36" customFormat="1" ht="16.5" x14ac:dyDescent="0.25">
      <c r="A199" s="46">
        <v>2016</v>
      </c>
      <c r="B199" s="46" t="s">
        <v>365</v>
      </c>
      <c r="C199" s="13" t="s">
        <v>99</v>
      </c>
      <c r="D199" s="38"/>
      <c r="E199" s="37">
        <v>1</v>
      </c>
      <c r="F199" s="15">
        <v>153326.96</v>
      </c>
      <c r="G199" s="15">
        <f>+F199</f>
        <v>153326.96</v>
      </c>
    </row>
    <row r="200" spans="1:7" s="36" customFormat="1" ht="16.5" x14ac:dyDescent="0.25">
      <c r="A200" s="46">
        <v>2016</v>
      </c>
      <c r="B200" s="46" t="s">
        <v>365</v>
      </c>
      <c r="C200" s="13" t="s">
        <v>50</v>
      </c>
      <c r="D200" s="38"/>
      <c r="E200" s="37">
        <v>3</v>
      </c>
      <c r="F200" s="15">
        <v>51891.94</v>
      </c>
      <c r="G200" s="15">
        <f>51891.94*3</f>
        <v>155675.82</v>
      </c>
    </row>
    <row r="201" spans="1:7" s="36" customFormat="1" ht="25.5" x14ac:dyDescent="0.25">
      <c r="A201" s="46">
        <v>2016</v>
      </c>
      <c r="B201" s="46" t="s">
        <v>365</v>
      </c>
      <c r="C201" s="13" t="s">
        <v>100</v>
      </c>
      <c r="D201" s="38"/>
      <c r="E201" s="37">
        <v>1</v>
      </c>
      <c r="F201" s="15">
        <v>162201.43119999999</v>
      </c>
      <c r="G201" s="15">
        <f>+F201</f>
        <v>162201.43119999999</v>
      </c>
    </row>
    <row r="202" spans="1:7" s="36" customFormat="1" ht="16.5" x14ac:dyDescent="0.25">
      <c r="A202" s="46">
        <v>2016</v>
      </c>
      <c r="B202" s="46" t="s">
        <v>365</v>
      </c>
      <c r="C202" s="13" t="s">
        <v>28</v>
      </c>
      <c r="D202" s="38"/>
      <c r="E202" s="37">
        <v>5</v>
      </c>
      <c r="F202" s="15">
        <v>32900.194000000003</v>
      </c>
      <c r="G202" s="18">
        <v>164500.97</v>
      </c>
    </row>
    <row r="203" spans="1:7" s="36" customFormat="1" ht="16.5" x14ac:dyDescent="0.25">
      <c r="A203" s="46">
        <v>2016</v>
      </c>
      <c r="B203" s="46" t="s">
        <v>365</v>
      </c>
      <c r="C203" s="19" t="s">
        <v>231</v>
      </c>
      <c r="D203" s="38"/>
      <c r="E203" s="37">
        <v>2</v>
      </c>
      <c r="F203" s="15">
        <v>82587.360000000001</v>
      </c>
      <c r="G203" s="20">
        <v>165174.72</v>
      </c>
    </row>
    <row r="204" spans="1:7" s="36" customFormat="1" ht="16.5" x14ac:dyDescent="0.25">
      <c r="A204" s="46">
        <v>2016</v>
      </c>
      <c r="B204" s="46" t="s">
        <v>365</v>
      </c>
      <c r="C204" s="13" t="s">
        <v>101</v>
      </c>
      <c r="D204" s="38"/>
      <c r="E204" s="37">
        <v>1</v>
      </c>
      <c r="F204" s="15">
        <v>167026</v>
      </c>
      <c r="G204" s="15">
        <f>+F204</f>
        <v>167026</v>
      </c>
    </row>
    <row r="205" spans="1:7" s="36" customFormat="1" ht="16.5" x14ac:dyDescent="0.25">
      <c r="A205" s="46">
        <v>2016</v>
      </c>
      <c r="B205" s="46" t="s">
        <v>365</v>
      </c>
      <c r="C205" s="13" t="s">
        <v>65</v>
      </c>
      <c r="D205" s="38"/>
      <c r="E205" s="37">
        <v>1</v>
      </c>
      <c r="F205" s="15">
        <v>174664.3</v>
      </c>
      <c r="G205" s="15">
        <f>+F205</f>
        <v>174664.3</v>
      </c>
    </row>
    <row r="206" spans="1:7" s="36" customFormat="1" ht="25.5" x14ac:dyDescent="0.25">
      <c r="A206" s="46">
        <v>2016</v>
      </c>
      <c r="B206" s="46" t="s">
        <v>365</v>
      </c>
      <c r="C206" s="13" t="s">
        <v>72</v>
      </c>
      <c r="D206" s="38"/>
      <c r="E206" s="37">
        <v>5</v>
      </c>
      <c r="F206" s="15">
        <v>29801.099999999995</v>
      </c>
      <c r="G206" s="15">
        <f>155484*1.15</f>
        <v>178806.59999999998</v>
      </c>
    </row>
    <row r="207" spans="1:7" s="36" customFormat="1" ht="16.5" x14ac:dyDescent="0.25">
      <c r="A207" s="46">
        <v>2016</v>
      </c>
      <c r="B207" s="46" t="s">
        <v>365</v>
      </c>
      <c r="C207" s="13" t="s">
        <v>61</v>
      </c>
      <c r="D207" s="38"/>
      <c r="E207" s="37">
        <v>2</v>
      </c>
      <c r="F207" s="15">
        <v>90398.404999999999</v>
      </c>
      <c r="G207" s="15">
        <v>180796.81</v>
      </c>
    </row>
    <row r="208" spans="1:7" s="36" customFormat="1" ht="25.5" x14ac:dyDescent="0.25">
      <c r="A208" s="46">
        <v>2016</v>
      </c>
      <c r="B208" s="46" t="s">
        <v>365</v>
      </c>
      <c r="C208" s="13" t="s">
        <v>102</v>
      </c>
      <c r="D208" s="38"/>
      <c r="E208" s="37">
        <v>1</v>
      </c>
      <c r="F208" s="15">
        <v>185205.2</v>
      </c>
      <c r="G208" s="15">
        <f>+F208</f>
        <v>185205.2</v>
      </c>
    </row>
    <row r="209" spans="1:9" s="36" customFormat="1" ht="16.5" x14ac:dyDescent="0.25">
      <c r="A209" s="46">
        <v>2016</v>
      </c>
      <c r="B209" s="46" t="s">
        <v>365</v>
      </c>
      <c r="C209" s="13" t="s">
        <v>150</v>
      </c>
      <c r="D209" s="38"/>
      <c r="E209" s="37">
        <v>1</v>
      </c>
      <c r="F209" s="15">
        <v>189750</v>
      </c>
      <c r="G209" s="15">
        <f>+F209</f>
        <v>189750</v>
      </c>
    </row>
    <row r="210" spans="1:9" s="36" customFormat="1" ht="16.5" x14ac:dyDescent="0.25">
      <c r="A210" s="46">
        <v>2016</v>
      </c>
      <c r="B210" s="46" t="s">
        <v>365</v>
      </c>
      <c r="C210" s="13" t="s">
        <v>151</v>
      </c>
      <c r="D210" s="38"/>
      <c r="E210" s="37">
        <v>1</v>
      </c>
      <c r="F210" s="15">
        <v>189750</v>
      </c>
      <c r="G210" s="15">
        <f>+F210</f>
        <v>189750</v>
      </c>
    </row>
    <row r="211" spans="1:9" s="36" customFormat="1" ht="16.5" x14ac:dyDescent="0.25">
      <c r="A211" s="46">
        <v>2016</v>
      </c>
      <c r="B211" s="46" t="s">
        <v>365</v>
      </c>
      <c r="C211" s="13" t="s">
        <v>103</v>
      </c>
      <c r="D211" s="38"/>
      <c r="E211" s="37">
        <v>1</v>
      </c>
      <c r="F211" s="15">
        <v>192661.8</v>
      </c>
      <c r="G211" s="15">
        <f>+F211</f>
        <v>192661.8</v>
      </c>
    </row>
    <row r="212" spans="1:9" s="36" customFormat="1" ht="25.5" x14ac:dyDescent="0.25">
      <c r="A212" s="46">
        <v>2016</v>
      </c>
      <c r="B212" s="46" t="s">
        <v>365</v>
      </c>
      <c r="C212" s="19" t="s">
        <v>144</v>
      </c>
      <c r="D212" s="38"/>
      <c r="E212" s="37">
        <v>4</v>
      </c>
      <c r="F212" s="15">
        <v>48911.399999999994</v>
      </c>
      <c r="G212" s="15">
        <v>195645.6</v>
      </c>
    </row>
    <row r="213" spans="1:9" s="36" customFormat="1" ht="16.5" x14ac:dyDescent="0.25">
      <c r="A213" s="46">
        <v>2016</v>
      </c>
      <c r="B213" s="46" t="s">
        <v>365</v>
      </c>
      <c r="C213" s="13" t="s">
        <v>186</v>
      </c>
      <c r="D213" s="38"/>
      <c r="E213" s="37">
        <v>1</v>
      </c>
      <c r="F213" s="15">
        <v>198000</v>
      </c>
      <c r="G213" s="15">
        <f>+F213</f>
        <v>198000</v>
      </c>
    </row>
    <row r="214" spans="1:9" s="36" customFormat="1" ht="16.5" x14ac:dyDescent="0.25">
      <c r="A214" s="46">
        <v>2016</v>
      </c>
      <c r="B214" s="46" t="s">
        <v>365</v>
      </c>
      <c r="C214" s="13" t="s">
        <v>66</v>
      </c>
      <c r="D214" s="38"/>
      <c r="E214" s="37">
        <v>1</v>
      </c>
      <c r="F214" s="15">
        <v>203777.56383999999</v>
      </c>
      <c r="G214" s="15">
        <f>+F214</f>
        <v>203777.56383999999</v>
      </c>
    </row>
    <row r="215" spans="1:9" s="36" customFormat="1" ht="16.5" x14ac:dyDescent="0.25">
      <c r="A215" s="46">
        <v>2016</v>
      </c>
      <c r="B215" s="46" t="s">
        <v>365</v>
      </c>
      <c r="C215" s="13" t="s">
        <v>158</v>
      </c>
      <c r="D215" s="38"/>
      <c r="E215" s="37">
        <v>1</v>
      </c>
      <c r="F215" s="15">
        <v>207000</v>
      </c>
      <c r="G215" s="15">
        <f>+F215</f>
        <v>207000</v>
      </c>
    </row>
    <row r="216" spans="1:9" s="36" customFormat="1" ht="16.5" x14ac:dyDescent="0.25">
      <c r="A216" s="46">
        <v>2016</v>
      </c>
      <c r="B216" s="46" t="s">
        <v>365</v>
      </c>
      <c r="C216" s="13" t="s">
        <v>159</v>
      </c>
      <c r="D216" s="38"/>
      <c r="E216" s="37">
        <v>1</v>
      </c>
      <c r="F216" s="15">
        <v>209000</v>
      </c>
      <c r="G216" s="15">
        <f>+F216</f>
        <v>209000</v>
      </c>
    </row>
    <row r="217" spans="1:9" s="36" customFormat="1" ht="25.5" x14ac:dyDescent="0.25">
      <c r="A217" s="46">
        <v>2016</v>
      </c>
      <c r="B217" s="46" t="s">
        <v>365</v>
      </c>
      <c r="C217" s="13" t="s">
        <v>240</v>
      </c>
      <c r="D217" s="38"/>
      <c r="E217" s="37">
        <v>3</v>
      </c>
      <c r="F217" s="15">
        <v>70239.7</v>
      </c>
      <c r="G217" s="15">
        <f>+F217*E217</f>
        <v>210719.09999999998</v>
      </c>
    </row>
    <row r="218" spans="1:9" s="36" customFormat="1" ht="16.5" x14ac:dyDescent="0.25">
      <c r="A218" s="46">
        <v>2016</v>
      </c>
      <c r="B218" s="46" t="s">
        <v>365</v>
      </c>
      <c r="C218" s="13" t="s">
        <v>104</v>
      </c>
      <c r="D218" s="38"/>
      <c r="E218" s="37">
        <v>1</v>
      </c>
      <c r="F218" s="15">
        <v>211887.5</v>
      </c>
      <c r="G218" s="15">
        <f>+F218</f>
        <v>211887.5</v>
      </c>
    </row>
    <row r="219" spans="1:9" s="36" customFormat="1" ht="16.5" x14ac:dyDescent="0.25">
      <c r="A219" s="46">
        <v>2016</v>
      </c>
      <c r="B219" s="46" t="s">
        <v>365</v>
      </c>
      <c r="C219" s="13" t="s">
        <v>154</v>
      </c>
      <c r="D219" s="38"/>
      <c r="E219" s="37">
        <v>1</v>
      </c>
      <c r="F219" s="15">
        <v>218544.99949999998</v>
      </c>
      <c r="G219" s="15">
        <f>+F219</f>
        <v>218544.99949999998</v>
      </c>
      <c r="H219" s="15"/>
      <c r="I219" s="15"/>
    </row>
    <row r="220" spans="1:9" s="36" customFormat="1" ht="30" x14ac:dyDescent="0.25">
      <c r="A220" s="46">
        <v>2016</v>
      </c>
      <c r="B220" s="46" t="s">
        <v>365</v>
      </c>
      <c r="C220" s="39" t="s">
        <v>270</v>
      </c>
      <c r="D220" s="38"/>
      <c r="E220" s="37">
        <v>1</v>
      </c>
      <c r="F220" s="41">
        <v>225890</v>
      </c>
      <c r="G220" s="41">
        <v>225890</v>
      </c>
    </row>
    <row r="221" spans="1:9" s="36" customFormat="1" ht="16.5" x14ac:dyDescent="0.25">
      <c r="A221" s="46">
        <v>2016</v>
      </c>
      <c r="B221" s="46" t="s">
        <v>365</v>
      </c>
      <c r="C221" s="13" t="s">
        <v>113</v>
      </c>
      <c r="D221" s="38"/>
      <c r="E221" s="37">
        <v>1</v>
      </c>
      <c r="F221" s="15">
        <v>226800.88</v>
      </c>
      <c r="G221" s="15">
        <f>+F221</f>
        <v>226800.88</v>
      </c>
    </row>
    <row r="222" spans="1:9" s="36" customFormat="1" ht="16.5" x14ac:dyDescent="0.25">
      <c r="A222" s="46">
        <v>2016</v>
      </c>
      <c r="B222" s="46" t="s">
        <v>365</v>
      </c>
      <c r="C222" s="13" t="s">
        <v>105</v>
      </c>
      <c r="D222" s="38"/>
      <c r="E222" s="37">
        <v>1</v>
      </c>
      <c r="F222" s="15">
        <v>226913.4</v>
      </c>
      <c r="G222" s="15">
        <f>+F222</f>
        <v>226913.4</v>
      </c>
    </row>
    <row r="223" spans="1:9" s="36" customFormat="1" ht="16.5" x14ac:dyDescent="0.25">
      <c r="A223" s="46">
        <v>2016</v>
      </c>
      <c r="B223" s="46" t="s">
        <v>365</v>
      </c>
      <c r="C223" s="19" t="s">
        <v>148</v>
      </c>
      <c r="D223" s="43"/>
      <c r="E223" s="44">
        <v>1</v>
      </c>
      <c r="F223" s="15">
        <v>228288</v>
      </c>
      <c r="G223" s="15">
        <v>228288</v>
      </c>
      <c r="H223" s="42"/>
      <c r="I223" s="42"/>
    </row>
    <row r="224" spans="1:9" s="36" customFormat="1" ht="45" x14ac:dyDescent="0.25">
      <c r="A224" s="46">
        <v>2016</v>
      </c>
      <c r="B224" s="46" t="s">
        <v>365</v>
      </c>
      <c r="C224" s="39" t="s">
        <v>271</v>
      </c>
      <c r="D224" s="38"/>
      <c r="E224" s="37">
        <v>1</v>
      </c>
      <c r="F224" s="29">
        <v>237145</v>
      </c>
      <c r="G224" s="29">
        <v>237145</v>
      </c>
    </row>
    <row r="225" spans="1:7" s="36" customFormat="1" ht="25.5" x14ac:dyDescent="0.25">
      <c r="A225" s="46">
        <v>2016</v>
      </c>
      <c r="B225" s="46" t="s">
        <v>365</v>
      </c>
      <c r="C225" s="13" t="s">
        <v>67</v>
      </c>
      <c r="D225" s="38"/>
      <c r="E225" s="37">
        <v>1</v>
      </c>
      <c r="F225" s="15">
        <v>241280.39600000001</v>
      </c>
      <c r="G225" s="15">
        <f>+F225</f>
        <v>241280.39600000001</v>
      </c>
    </row>
    <row r="226" spans="1:7" s="36" customFormat="1" ht="25.5" x14ac:dyDescent="0.25">
      <c r="A226" s="46">
        <v>2016</v>
      </c>
      <c r="B226" s="46" t="s">
        <v>365</v>
      </c>
      <c r="C226" s="13" t="s">
        <v>106</v>
      </c>
      <c r="D226" s="38"/>
      <c r="E226" s="37">
        <v>1</v>
      </c>
      <c r="F226" s="15">
        <f>210890*1.16</f>
        <v>244632.4</v>
      </c>
      <c r="G226" s="15">
        <f>+F226</f>
        <v>244632.4</v>
      </c>
    </row>
    <row r="227" spans="1:7" s="36" customFormat="1" ht="25.5" x14ac:dyDescent="0.25">
      <c r="A227" s="46">
        <v>2016</v>
      </c>
      <c r="B227" s="46" t="s">
        <v>365</v>
      </c>
      <c r="C227" s="19" t="s">
        <v>146</v>
      </c>
      <c r="D227" s="38"/>
      <c r="E227" s="37">
        <v>3</v>
      </c>
      <c r="F227" s="15">
        <v>82695.239999999991</v>
      </c>
      <c r="G227" s="21">
        <f>213867*1.16</f>
        <v>248085.71999999997</v>
      </c>
    </row>
    <row r="228" spans="1:7" s="36" customFormat="1" ht="25.5" x14ac:dyDescent="0.25">
      <c r="A228" s="46">
        <v>2016</v>
      </c>
      <c r="B228" s="46" t="s">
        <v>365</v>
      </c>
      <c r="C228" s="13" t="s">
        <v>107</v>
      </c>
      <c r="D228" s="38"/>
      <c r="E228" s="37">
        <v>1</v>
      </c>
      <c r="F228" s="40">
        <f>217114*1.16</f>
        <v>251852.24</v>
      </c>
      <c r="G228" s="15">
        <f>+F228</f>
        <v>251852.24</v>
      </c>
    </row>
    <row r="229" spans="1:7" s="36" customFormat="1" ht="16.5" x14ac:dyDescent="0.25">
      <c r="A229" s="46">
        <v>2016</v>
      </c>
      <c r="B229" s="46" t="s">
        <v>365</v>
      </c>
      <c r="C229" s="13" t="s">
        <v>108</v>
      </c>
      <c r="D229" s="38"/>
      <c r="E229" s="37">
        <v>1</v>
      </c>
      <c r="F229" s="15">
        <v>252980.44999999998</v>
      </c>
      <c r="G229" s="15">
        <f>+F229</f>
        <v>252980.44999999998</v>
      </c>
    </row>
    <row r="230" spans="1:7" s="36" customFormat="1" ht="25.5" x14ac:dyDescent="0.25">
      <c r="A230" s="46">
        <v>2016</v>
      </c>
      <c r="B230" s="46" t="s">
        <v>365</v>
      </c>
      <c r="C230" s="13" t="s">
        <v>173</v>
      </c>
      <c r="D230" s="38"/>
      <c r="E230" s="37">
        <v>1</v>
      </c>
      <c r="F230" s="15">
        <v>254900</v>
      </c>
      <c r="G230" s="15">
        <f>+F230</f>
        <v>254900</v>
      </c>
    </row>
    <row r="231" spans="1:7" s="36" customFormat="1" ht="16.5" x14ac:dyDescent="0.25">
      <c r="A231" s="46">
        <v>2016</v>
      </c>
      <c r="B231" s="46" t="s">
        <v>365</v>
      </c>
      <c r="C231" s="13" t="s">
        <v>34</v>
      </c>
      <c r="D231" s="38"/>
      <c r="E231" s="37">
        <v>7</v>
      </c>
      <c r="F231" s="15">
        <v>37561.334499999997</v>
      </c>
      <c r="G231" s="15">
        <f>(228634.21*1.15)</f>
        <v>262929.34149999998</v>
      </c>
    </row>
    <row r="232" spans="1:7" s="36" customFormat="1" ht="16.5" x14ac:dyDescent="0.25">
      <c r="A232" s="46">
        <v>2016</v>
      </c>
      <c r="B232" s="46" t="s">
        <v>365</v>
      </c>
      <c r="C232" s="13" t="s">
        <v>184</v>
      </c>
      <c r="D232" s="38"/>
      <c r="E232" s="37">
        <v>1</v>
      </c>
      <c r="F232" s="15">
        <v>267900</v>
      </c>
      <c r="G232" s="15">
        <f>+F232</f>
        <v>267900</v>
      </c>
    </row>
    <row r="233" spans="1:7" s="36" customFormat="1" ht="16.5" x14ac:dyDescent="0.25">
      <c r="A233" s="46">
        <v>2016</v>
      </c>
      <c r="B233" s="46" t="s">
        <v>365</v>
      </c>
      <c r="C233" s="13" t="s">
        <v>22</v>
      </c>
      <c r="D233" s="38"/>
      <c r="E233" s="37">
        <v>9</v>
      </c>
      <c r="F233" s="15">
        <v>30917.134444444448</v>
      </c>
      <c r="G233" s="15">
        <v>278254.21000000002</v>
      </c>
    </row>
    <row r="234" spans="1:7" s="36" customFormat="1" ht="16.5" x14ac:dyDescent="0.25">
      <c r="A234" s="46">
        <v>2016</v>
      </c>
      <c r="B234" s="46" t="s">
        <v>365</v>
      </c>
      <c r="C234" s="13" t="s">
        <v>78</v>
      </c>
      <c r="D234" s="38"/>
      <c r="E234" s="37">
        <v>8</v>
      </c>
      <c r="F234" s="15">
        <v>35060.050000000003</v>
      </c>
      <c r="G234" s="15">
        <v>280480.40000000002</v>
      </c>
    </row>
    <row r="235" spans="1:7" s="36" customFormat="1" ht="16.5" x14ac:dyDescent="0.25">
      <c r="A235" s="46">
        <v>2016</v>
      </c>
      <c r="B235" s="46" t="s">
        <v>365</v>
      </c>
      <c r="C235" s="13" t="s">
        <v>153</v>
      </c>
      <c r="D235" s="38"/>
      <c r="E235" s="37">
        <v>1</v>
      </c>
      <c r="F235" s="15">
        <v>282255</v>
      </c>
      <c r="G235" s="15">
        <f>+F235</f>
        <v>282255</v>
      </c>
    </row>
    <row r="236" spans="1:7" s="36" customFormat="1" ht="16.5" x14ac:dyDescent="0.25">
      <c r="A236" s="46">
        <v>2016</v>
      </c>
      <c r="B236" s="46" t="s">
        <v>365</v>
      </c>
      <c r="C236" s="13" t="s">
        <v>251</v>
      </c>
      <c r="D236" s="38"/>
      <c r="E236" s="37">
        <v>1</v>
      </c>
      <c r="F236" s="15">
        <v>284260.98</v>
      </c>
      <c r="G236" s="15">
        <f>+F236</f>
        <v>284260.98</v>
      </c>
    </row>
    <row r="237" spans="1:7" s="36" customFormat="1" ht="16.5" x14ac:dyDescent="0.25">
      <c r="A237" s="46">
        <v>2016</v>
      </c>
      <c r="B237" s="46" t="s">
        <v>365</v>
      </c>
      <c r="C237" s="13" t="s">
        <v>64</v>
      </c>
      <c r="D237" s="38"/>
      <c r="E237" s="37">
        <v>3</v>
      </c>
      <c r="F237" s="15">
        <v>101508.87666666666</v>
      </c>
      <c r="G237" s="15">
        <v>304526.63</v>
      </c>
    </row>
    <row r="238" spans="1:7" s="36" customFormat="1" ht="25.5" x14ac:dyDescent="0.25">
      <c r="A238" s="46">
        <v>2016</v>
      </c>
      <c r="B238" s="46" t="s">
        <v>365</v>
      </c>
      <c r="C238" s="13" t="s">
        <v>139</v>
      </c>
      <c r="D238" s="38"/>
      <c r="E238" s="37">
        <v>3</v>
      </c>
      <c r="F238" s="15">
        <v>104628.67844799999</v>
      </c>
      <c r="G238" s="15">
        <f>+F238*3</f>
        <v>313886.03534399997</v>
      </c>
    </row>
    <row r="239" spans="1:7" s="36" customFormat="1" ht="16.5" x14ac:dyDescent="0.25">
      <c r="A239" s="46">
        <v>2016</v>
      </c>
      <c r="B239" s="46" t="s">
        <v>365</v>
      </c>
      <c r="C239" s="13" t="s">
        <v>96</v>
      </c>
      <c r="D239" s="38"/>
      <c r="E239" s="37">
        <v>4</v>
      </c>
      <c r="F239" s="15">
        <v>81152.347199999989</v>
      </c>
      <c r="G239" s="15">
        <v>324609.39</v>
      </c>
    </row>
    <row r="240" spans="1:7" s="36" customFormat="1" ht="25.5" x14ac:dyDescent="0.25">
      <c r="A240" s="46">
        <v>2016</v>
      </c>
      <c r="B240" s="46" t="s">
        <v>365</v>
      </c>
      <c r="C240" s="13" t="s">
        <v>198</v>
      </c>
      <c r="D240" s="38"/>
      <c r="E240" s="37">
        <v>1</v>
      </c>
      <c r="F240" s="15">
        <v>355408</v>
      </c>
      <c r="G240" s="15">
        <f>+F240</f>
        <v>355408</v>
      </c>
    </row>
    <row r="241" spans="1:7" s="36" customFormat="1" ht="25.5" x14ac:dyDescent="0.25">
      <c r="A241" s="46">
        <v>2016</v>
      </c>
      <c r="B241" s="46" t="s">
        <v>365</v>
      </c>
      <c r="C241" s="13" t="s">
        <v>201</v>
      </c>
      <c r="D241" s="38"/>
      <c r="E241" s="37">
        <v>1</v>
      </c>
      <c r="F241" s="15">
        <v>363991</v>
      </c>
      <c r="G241" s="15">
        <f>+F241</f>
        <v>363991</v>
      </c>
    </row>
    <row r="242" spans="1:7" s="36" customFormat="1" ht="25.5" x14ac:dyDescent="0.25">
      <c r="A242" s="46">
        <v>2016</v>
      </c>
      <c r="B242" s="46" t="s">
        <v>365</v>
      </c>
      <c r="C242" s="13" t="s">
        <v>202</v>
      </c>
      <c r="D242" s="38"/>
      <c r="E242" s="37">
        <v>1</v>
      </c>
      <c r="F242" s="15">
        <v>363991</v>
      </c>
      <c r="G242" s="15">
        <f>+F242</f>
        <v>363991</v>
      </c>
    </row>
    <row r="243" spans="1:7" s="36" customFormat="1" ht="51" x14ac:dyDescent="0.25">
      <c r="A243" s="46">
        <v>2016</v>
      </c>
      <c r="B243" s="46" t="s">
        <v>365</v>
      </c>
      <c r="C243" s="13" t="s">
        <v>209</v>
      </c>
      <c r="D243" s="38"/>
      <c r="E243" s="37">
        <v>1</v>
      </c>
      <c r="F243" s="15">
        <v>369800</v>
      </c>
      <c r="G243" s="15">
        <f>+F243</f>
        <v>369800</v>
      </c>
    </row>
    <row r="244" spans="1:7" s="36" customFormat="1" ht="51" x14ac:dyDescent="0.25">
      <c r="A244" s="46">
        <v>2016</v>
      </c>
      <c r="B244" s="46" t="s">
        <v>365</v>
      </c>
      <c r="C244" s="13" t="s">
        <v>210</v>
      </c>
      <c r="D244" s="38"/>
      <c r="E244" s="37">
        <v>1</v>
      </c>
      <c r="F244" s="15">
        <v>369800</v>
      </c>
      <c r="G244" s="15">
        <f>+F244</f>
        <v>369800</v>
      </c>
    </row>
    <row r="245" spans="1:7" s="36" customFormat="1" ht="16.5" x14ac:dyDescent="0.25">
      <c r="A245" s="46">
        <v>2016</v>
      </c>
      <c r="B245" s="46" t="s">
        <v>365</v>
      </c>
      <c r="C245" s="13" t="s">
        <v>149</v>
      </c>
      <c r="D245" s="38"/>
      <c r="E245" s="37">
        <v>1</v>
      </c>
      <c r="F245" s="15">
        <v>376199.5</v>
      </c>
      <c r="G245" s="15">
        <f>+F245</f>
        <v>376199.5</v>
      </c>
    </row>
    <row r="246" spans="1:7" s="36" customFormat="1" ht="16.5" x14ac:dyDescent="0.25">
      <c r="A246" s="46">
        <v>2016</v>
      </c>
      <c r="B246" s="46" t="s">
        <v>365</v>
      </c>
      <c r="C246" s="13" t="s">
        <v>46</v>
      </c>
      <c r="D246" s="38"/>
      <c r="E246" s="37">
        <v>8</v>
      </c>
      <c r="F246" s="15">
        <v>47228.705999999998</v>
      </c>
      <c r="G246" s="15">
        <f>328547.52*1.15</f>
        <v>377829.64799999999</v>
      </c>
    </row>
    <row r="247" spans="1:7" s="36" customFormat="1" ht="30" x14ac:dyDescent="0.25">
      <c r="A247" s="46">
        <v>2016</v>
      </c>
      <c r="B247" s="46" t="s">
        <v>365</v>
      </c>
      <c r="C247" s="39" t="s">
        <v>274</v>
      </c>
      <c r="D247" s="38"/>
      <c r="E247" s="37">
        <v>1</v>
      </c>
      <c r="F247" s="29">
        <v>395136</v>
      </c>
      <c r="G247" s="29">
        <v>395136</v>
      </c>
    </row>
    <row r="248" spans="1:7" s="36" customFormat="1" ht="25.5" x14ac:dyDescent="0.25">
      <c r="A248" s="46">
        <v>2016</v>
      </c>
      <c r="B248" s="46" t="s">
        <v>365</v>
      </c>
      <c r="C248" s="13" t="s">
        <v>110</v>
      </c>
      <c r="D248" s="38"/>
      <c r="E248" s="37">
        <v>1</v>
      </c>
      <c r="F248" s="15">
        <v>400000</v>
      </c>
      <c r="G248" s="15">
        <f>+F248</f>
        <v>400000</v>
      </c>
    </row>
    <row r="249" spans="1:7" s="36" customFormat="1" ht="25.5" x14ac:dyDescent="0.25">
      <c r="A249" s="46">
        <v>2016</v>
      </c>
      <c r="B249" s="46" t="s">
        <v>365</v>
      </c>
      <c r="C249" s="13" t="s">
        <v>211</v>
      </c>
      <c r="D249" s="38"/>
      <c r="E249" s="37">
        <v>1</v>
      </c>
      <c r="F249" s="15">
        <v>416000</v>
      </c>
      <c r="G249" s="15">
        <f>+F249</f>
        <v>416000</v>
      </c>
    </row>
    <row r="250" spans="1:7" s="36" customFormat="1" ht="25.5" x14ac:dyDescent="0.25">
      <c r="A250" s="46">
        <v>2016</v>
      </c>
      <c r="B250" s="46" t="s">
        <v>365</v>
      </c>
      <c r="C250" s="13" t="s">
        <v>212</v>
      </c>
      <c r="D250" s="38"/>
      <c r="E250" s="37">
        <v>1</v>
      </c>
      <c r="F250" s="15">
        <v>416000</v>
      </c>
      <c r="G250" s="15">
        <f>+F250</f>
        <v>416000</v>
      </c>
    </row>
    <row r="251" spans="1:7" s="36" customFormat="1" ht="25.5" x14ac:dyDescent="0.25">
      <c r="A251" s="46">
        <v>2016</v>
      </c>
      <c r="B251" s="46" t="s">
        <v>365</v>
      </c>
      <c r="C251" s="13" t="s">
        <v>213</v>
      </c>
      <c r="D251" s="38"/>
      <c r="E251" s="37">
        <v>1</v>
      </c>
      <c r="F251" s="15">
        <v>416000</v>
      </c>
      <c r="G251" s="15">
        <f>+F251</f>
        <v>416000</v>
      </c>
    </row>
    <row r="252" spans="1:7" s="36" customFormat="1" ht="25.5" x14ac:dyDescent="0.25">
      <c r="A252" s="46">
        <v>2016</v>
      </c>
      <c r="B252" s="46" t="s">
        <v>365</v>
      </c>
      <c r="C252" s="13" t="s">
        <v>214</v>
      </c>
      <c r="D252" s="38"/>
      <c r="E252" s="37">
        <v>1</v>
      </c>
      <c r="F252" s="15">
        <v>416000</v>
      </c>
      <c r="G252" s="15">
        <f>+F252</f>
        <v>416000</v>
      </c>
    </row>
    <row r="253" spans="1:7" s="36" customFormat="1" ht="25.5" x14ac:dyDescent="0.25">
      <c r="A253" s="46">
        <v>2016</v>
      </c>
      <c r="B253" s="46" t="s">
        <v>365</v>
      </c>
      <c r="C253" s="13" t="s">
        <v>275</v>
      </c>
      <c r="D253" s="38"/>
      <c r="E253" s="37">
        <v>1</v>
      </c>
      <c r="F253" s="15">
        <v>436786</v>
      </c>
      <c r="G253" s="15">
        <v>436786</v>
      </c>
    </row>
    <row r="254" spans="1:7" s="36" customFormat="1" ht="30" x14ac:dyDescent="0.25">
      <c r="A254" s="46">
        <v>2016</v>
      </c>
      <c r="B254" s="46" t="s">
        <v>365</v>
      </c>
      <c r="C254" s="39" t="s">
        <v>276</v>
      </c>
      <c r="D254" s="28"/>
      <c r="E254" s="28">
        <v>1</v>
      </c>
      <c r="F254" s="29">
        <v>461666.08</v>
      </c>
      <c r="G254" s="29">
        <v>461666.08</v>
      </c>
    </row>
    <row r="255" spans="1:7" s="36" customFormat="1" ht="16.5" x14ac:dyDescent="0.25">
      <c r="A255" s="46">
        <v>2016</v>
      </c>
      <c r="B255" s="46" t="s">
        <v>365</v>
      </c>
      <c r="C255" s="13" t="s">
        <v>68</v>
      </c>
      <c r="D255" s="38"/>
      <c r="E255" s="37">
        <v>1</v>
      </c>
      <c r="F255" s="15">
        <v>514303.31</v>
      </c>
      <c r="G255" s="15">
        <f>+F255</f>
        <v>514303.31</v>
      </c>
    </row>
    <row r="256" spans="1:7" s="36" customFormat="1" ht="16.5" x14ac:dyDescent="0.25">
      <c r="A256" s="46">
        <v>2016</v>
      </c>
      <c r="B256" s="46" t="s">
        <v>365</v>
      </c>
      <c r="C256" s="13" t="s">
        <v>109</v>
      </c>
      <c r="D256" s="38"/>
      <c r="E256" s="37">
        <v>2</v>
      </c>
      <c r="F256" s="15">
        <v>274254.875</v>
      </c>
      <c r="G256" s="15">
        <f>476965*1.15</f>
        <v>548509.75</v>
      </c>
    </row>
    <row r="257" spans="1:7" s="36" customFormat="1" ht="16.5" x14ac:dyDescent="0.25">
      <c r="A257" s="46">
        <v>2016</v>
      </c>
      <c r="B257" s="46" t="s">
        <v>365</v>
      </c>
      <c r="C257" s="13" t="s">
        <v>36</v>
      </c>
      <c r="D257" s="38"/>
      <c r="E257" s="37">
        <v>15</v>
      </c>
      <c r="F257" s="15">
        <v>38844.53</v>
      </c>
      <c r="G257" s="15">
        <v>582667.94999999995</v>
      </c>
    </row>
    <row r="258" spans="1:7" s="36" customFormat="1" ht="30" x14ac:dyDescent="0.25">
      <c r="A258" s="46">
        <v>2016</v>
      </c>
      <c r="B258" s="46" t="s">
        <v>365</v>
      </c>
      <c r="C258" s="39" t="s">
        <v>272</v>
      </c>
      <c r="D258" s="28"/>
      <c r="E258" s="28">
        <v>2</v>
      </c>
      <c r="F258" s="29">
        <f>258352.4*1.16</f>
        <v>299688.78399999999</v>
      </c>
      <c r="G258" s="29">
        <v>599377.56999999995</v>
      </c>
    </row>
    <row r="259" spans="1:7" s="36" customFormat="1" ht="16.5" x14ac:dyDescent="0.25">
      <c r="A259" s="46">
        <v>2016</v>
      </c>
      <c r="B259" s="46" t="s">
        <v>365</v>
      </c>
      <c r="C259" s="13" t="s">
        <v>248</v>
      </c>
      <c r="D259" s="38"/>
      <c r="E259" s="37">
        <v>1</v>
      </c>
      <c r="F259" s="15">
        <v>606601.12</v>
      </c>
      <c r="G259" s="15">
        <f>+F259</f>
        <v>606601.12</v>
      </c>
    </row>
    <row r="260" spans="1:7" s="36" customFormat="1" ht="25.5" x14ac:dyDescent="0.25">
      <c r="A260" s="46">
        <v>2016</v>
      </c>
      <c r="B260" s="46" t="s">
        <v>365</v>
      </c>
      <c r="C260" s="13" t="s">
        <v>156</v>
      </c>
      <c r="D260" s="38"/>
      <c r="E260" s="37">
        <v>1</v>
      </c>
      <c r="F260" s="15">
        <v>650000</v>
      </c>
      <c r="G260" s="15">
        <f>+F260</f>
        <v>650000</v>
      </c>
    </row>
    <row r="261" spans="1:7" s="36" customFormat="1" ht="25.5" x14ac:dyDescent="0.25">
      <c r="A261" s="46">
        <v>2016</v>
      </c>
      <c r="B261" s="46" t="s">
        <v>365</v>
      </c>
      <c r="C261" s="13" t="s">
        <v>157</v>
      </c>
      <c r="D261" s="38"/>
      <c r="E261" s="37">
        <v>1</v>
      </c>
      <c r="F261" s="15">
        <v>650000</v>
      </c>
      <c r="G261" s="15">
        <f>+F261</f>
        <v>650000</v>
      </c>
    </row>
    <row r="262" spans="1:7" s="36" customFormat="1" ht="16.5" x14ac:dyDescent="0.25">
      <c r="A262" s="46">
        <v>2016</v>
      </c>
      <c r="B262" s="46" t="s">
        <v>365</v>
      </c>
      <c r="C262" s="13" t="s">
        <v>69</v>
      </c>
      <c r="D262" s="38"/>
      <c r="E262" s="37">
        <v>1</v>
      </c>
      <c r="F262" s="15">
        <v>657858.65</v>
      </c>
      <c r="G262" s="15">
        <f>+F262</f>
        <v>657858.65</v>
      </c>
    </row>
    <row r="263" spans="1:7" s="36" customFormat="1" ht="16.5" x14ac:dyDescent="0.25">
      <c r="A263" s="46">
        <v>2016</v>
      </c>
      <c r="B263" s="46" t="s">
        <v>365</v>
      </c>
      <c r="C263" s="13" t="s">
        <v>56</v>
      </c>
      <c r="D263" s="38"/>
      <c r="E263" s="37">
        <v>10</v>
      </c>
      <c r="F263" s="15">
        <v>67738.483999999997</v>
      </c>
      <c r="G263" s="15">
        <v>677384.84</v>
      </c>
    </row>
    <row r="264" spans="1:7" s="36" customFormat="1" ht="25.5" x14ac:dyDescent="0.25">
      <c r="A264" s="46">
        <v>2016</v>
      </c>
      <c r="B264" s="46" t="s">
        <v>365</v>
      </c>
      <c r="C264" s="13" t="s">
        <v>253</v>
      </c>
      <c r="D264" s="38"/>
      <c r="E264" s="37">
        <v>1</v>
      </c>
      <c r="F264" s="15">
        <v>688288.14450000005</v>
      </c>
      <c r="G264" s="15">
        <f>+F264</f>
        <v>688288.14450000005</v>
      </c>
    </row>
    <row r="265" spans="1:7" s="36" customFormat="1" ht="30" x14ac:dyDescent="0.25">
      <c r="A265" s="46">
        <v>2016</v>
      </c>
      <c r="B265" s="46" t="s">
        <v>365</v>
      </c>
      <c r="C265" s="39" t="s">
        <v>278</v>
      </c>
      <c r="D265" s="30"/>
      <c r="E265" s="30">
        <v>1</v>
      </c>
      <c r="F265" s="29">
        <f>345075.64+345075.64</f>
        <v>690151.28</v>
      </c>
      <c r="G265" s="29">
        <f>345075.64+345075.64</f>
        <v>690151.28</v>
      </c>
    </row>
    <row r="266" spans="1:7" s="36" customFormat="1" ht="25.5" x14ac:dyDescent="0.25">
      <c r="A266" s="46">
        <v>2016</v>
      </c>
      <c r="B266" s="46" t="s">
        <v>365</v>
      </c>
      <c r="C266" s="13" t="s">
        <v>226</v>
      </c>
      <c r="D266" s="38"/>
      <c r="E266" s="37">
        <v>4</v>
      </c>
      <c r="F266" s="15">
        <v>174000</v>
      </c>
      <c r="G266" s="15">
        <f>+F266*4</f>
        <v>696000</v>
      </c>
    </row>
    <row r="267" spans="1:7" s="36" customFormat="1" ht="16.5" x14ac:dyDescent="0.25">
      <c r="A267" s="46">
        <v>2016</v>
      </c>
      <c r="B267" s="46" t="s">
        <v>365</v>
      </c>
      <c r="C267" s="13" t="s">
        <v>152</v>
      </c>
      <c r="D267" s="38"/>
      <c r="E267" s="37">
        <v>1</v>
      </c>
      <c r="F267" s="15">
        <v>713607.55</v>
      </c>
      <c r="G267" s="15">
        <f>+F267</f>
        <v>713607.55</v>
      </c>
    </row>
    <row r="268" spans="1:7" s="36" customFormat="1" ht="30" x14ac:dyDescent="0.25">
      <c r="A268" s="95">
        <v>2016</v>
      </c>
      <c r="B268" s="46" t="s">
        <v>365</v>
      </c>
      <c r="C268" s="49" t="s">
        <v>279</v>
      </c>
      <c r="D268" s="38"/>
      <c r="E268" s="37">
        <v>1</v>
      </c>
      <c r="F268" s="15">
        <v>748200</v>
      </c>
      <c r="G268" s="15">
        <v>748200</v>
      </c>
    </row>
    <row r="269" spans="1:7" s="36" customFormat="1" ht="25.5" x14ac:dyDescent="0.25">
      <c r="A269" s="46">
        <v>2016</v>
      </c>
      <c r="B269" s="46" t="s">
        <v>365</v>
      </c>
      <c r="C269" s="13" t="s">
        <v>254</v>
      </c>
      <c r="D269" s="38"/>
      <c r="E269" s="37">
        <v>1</v>
      </c>
      <c r="F269" s="15">
        <v>753110.9</v>
      </c>
      <c r="G269" s="15">
        <f>+F269</f>
        <v>753110.9</v>
      </c>
    </row>
    <row r="270" spans="1:7" s="36" customFormat="1" ht="25.5" x14ac:dyDescent="0.25">
      <c r="A270" s="46">
        <v>2016</v>
      </c>
      <c r="B270" s="46" t="s">
        <v>365</v>
      </c>
      <c r="C270" s="13" t="s">
        <v>249</v>
      </c>
      <c r="D270" s="38"/>
      <c r="E270" s="37">
        <v>1</v>
      </c>
      <c r="F270" s="15">
        <v>762039.45</v>
      </c>
      <c r="G270" s="15">
        <f>+F270</f>
        <v>762039.45</v>
      </c>
    </row>
    <row r="271" spans="1:7" s="36" customFormat="1" ht="16.5" x14ac:dyDescent="0.25">
      <c r="A271" s="46">
        <v>2016</v>
      </c>
      <c r="B271" s="46" t="s">
        <v>365</v>
      </c>
      <c r="C271" s="13" t="s">
        <v>19</v>
      </c>
      <c r="D271" s="38"/>
      <c r="E271" s="37">
        <v>26</v>
      </c>
      <c r="F271" s="15">
        <v>30214.471923076922</v>
      </c>
      <c r="G271" s="15">
        <v>785576.27</v>
      </c>
    </row>
    <row r="272" spans="1:7" s="36" customFormat="1" ht="30" x14ac:dyDescent="0.25">
      <c r="A272" s="46">
        <v>2016</v>
      </c>
      <c r="B272" s="46" t="s">
        <v>365</v>
      </c>
      <c r="C272" s="45" t="s">
        <v>280</v>
      </c>
      <c r="D272" s="38"/>
      <c r="E272" s="44">
        <v>1</v>
      </c>
      <c r="F272" s="41">
        <f>412588.8+412588.8</f>
        <v>825177.59999999998</v>
      </c>
      <c r="G272" s="41">
        <f>412588.8+412588.8</f>
        <v>825177.59999999998</v>
      </c>
    </row>
    <row r="273" spans="1:7" s="36" customFormat="1" ht="16.5" x14ac:dyDescent="0.25">
      <c r="A273" s="46">
        <v>2016</v>
      </c>
      <c r="B273" s="46" t="s">
        <v>365</v>
      </c>
      <c r="C273" s="13" t="s">
        <v>250</v>
      </c>
      <c r="D273" s="38"/>
      <c r="E273" s="37">
        <v>1</v>
      </c>
      <c r="F273" s="15">
        <v>972722.78499999992</v>
      </c>
      <c r="G273" s="15">
        <f>+F273</f>
        <v>972722.78499999992</v>
      </c>
    </row>
    <row r="274" spans="1:7" s="36" customFormat="1" ht="16.5" x14ac:dyDescent="0.25">
      <c r="A274" s="46">
        <v>2016</v>
      </c>
      <c r="B274" s="46" t="s">
        <v>365</v>
      </c>
      <c r="C274" s="13" t="s">
        <v>21</v>
      </c>
      <c r="D274" s="38"/>
      <c r="E274" s="37">
        <v>39</v>
      </c>
      <c r="F274" s="15">
        <v>30397.167999999998</v>
      </c>
      <c r="G274" s="15">
        <f>1030860.48*1.15</f>
        <v>1185489.5519999999</v>
      </c>
    </row>
    <row r="275" spans="1:7" s="36" customFormat="1" ht="30" x14ac:dyDescent="0.25">
      <c r="A275" s="46">
        <v>2016</v>
      </c>
      <c r="B275" s="46" t="s">
        <v>365</v>
      </c>
      <c r="C275" s="39" t="s">
        <v>281</v>
      </c>
      <c r="D275" s="30"/>
      <c r="E275" s="30">
        <v>1</v>
      </c>
      <c r="F275" s="29">
        <f>1099511.53*1.16</f>
        <v>1275433.3747999999</v>
      </c>
      <c r="G275" s="29">
        <f>1099511.53*1.16</f>
        <v>1275433.3747999999</v>
      </c>
    </row>
    <row r="276" spans="1:7" s="36" customFormat="1" ht="25.5" x14ac:dyDescent="0.25">
      <c r="A276" s="46">
        <v>2016</v>
      </c>
      <c r="B276" s="46" t="s">
        <v>365</v>
      </c>
      <c r="C276" s="13" t="s">
        <v>155</v>
      </c>
      <c r="D276" s="38"/>
      <c r="E276" s="37">
        <v>1</v>
      </c>
      <c r="F276" s="15">
        <v>1509767</v>
      </c>
      <c r="G276" s="15">
        <f>+F276</f>
        <v>1509767</v>
      </c>
    </row>
    <row r="277" spans="1:7" s="36" customFormat="1" ht="16.5" x14ac:dyDescent="0.25">
      <c r="A277" s="46">
        <v>2016</v>
      </c>
      <c r="B277" s="46" t="s">
        <v>365</v>
      </c>
      <c r="C277" s="13" t="s">
        <v>40</v>
      </c>
      <c r="D277" s="38"/>
      <c r="E277" s="37">
        <v>47</v>
      </c>
      <c r="F277" s="15">
        <v>39822.086808510641</v>
      </c>
      <c r="G277" s="15">
        <v>1871638.08</v>
      </c>
    </row>
    <row r="278" spans="1:7" s="36" customFormat="1" ht="16.5" x14ac:dyDescent="0.25">
      <c r="A278" s="46">
        <v>2016</v>
      </c>
      <c r="B278" s="46" t="s">
        <v>365</v>
      </c>
      <c r="C278" s="19" t="s">
        <v>247</v>
      </c>
      <c r="D278" s="38"/>
      <c r="E278" s="37">
        <v>17</v>
      </c>
      <c r="F278" s="15">
        <v>136608.16649999999</v>
      </c>
      <c r="G278" s="20">
        <v>2322338.83</v>
      </c>
    </row>
    <row r="279" spans="1:7" s="36" customFormat="1" ht="16.5" x14ac:dyDescent="0.25">
      <c r="A279" s="46">
        <v>2016</v>
      </c>
      <c r="B279" s="46" t="s">
        <v>365</v>
      </c>
      <c r="C279" s="13" t="s">
        <v>255</v>
      </c>
      <c r="D279" s="38"/>
      <c r="E279" s="37">
        <v>1</v>
      </c>
      <c r="F279" s="15">
        <v>2994053.25</v>
      </c>
      <c r="G279" s="15">
        <f>+F279</f>
        <v>2994053.25</v>
      </c>
    </row>
    <row r="280" spans="1:7" s="36" customFormat="1" ht="16.5" x14ac:dyDescent="0.25">
      <c r="A280" s="46">
        <v>2016</v>
      </c>
      <c r="B280" s="46" t="s">
        <v>365</v>
      </c>
      <c r="C280" s="13" t="s">
        <v>37</v>
      </c>
      <c r="D280" s="38"/>
      <c r="E280" s="37">
        <v>85</v>
      </c>
      <c r="F280" s="15">
        <v>38844.53</v>
      </c>
      <c r="G280" s="15">
        <v>3301785.05</v>
      </c>
    </row>
    <row r="281" spans="1:7" s="36" customFormat="1" ht="16.5" x14ac:dyDescent="0.25">
      <c r="A281" s="46">
        <v>2016</v>
      </c>
      <c r="B281" s="46" t="s">
        <v>365</v>
      </c>
      <c r="C281" s="13" t="s">
        <v>35</v>
      </c>
      <c r="D281" s="38"/>
      <c r="E281" s="37">
        <v>135</v>
      </c>
      <c r="F281" s="15">
        <v>37976.682074074073</v>
      </c>
      <c r="G281" s="15">
        <v>5126852.08</v>
      </c>
    </row>
    <row r="282" spans="1:7" ht="16.5" x14ac:dyDescent="0.3">
      <c r="B282" s="16"/>
      <c r="C282" s="13"/>
      <c r="D282" s="16"/>
      <c r="E282" s="14"/>
      <c r="F282" s="15"/>
      <c r="G282" s="16"/>
    </row>
    <row r="283" spans="1:7" ht="16.5" x14ac:dyDescent="0.3">
      <c r="C283" s="13"/>
      <c r="D283" s="16"/>
      <c r="E283" s="14"/>
      <c r="F283" s="15"/>
    </row>
    <row r="284" spans="1:7" s="22" customFormat="1" ht="12.75" customHeight="1" x14ac:dyDescent="0.2">
      <c r="A284" s="69" t="s">
        <v>356</v>
      </c>
      <c r="B284" s="70"/>
      <c r="C284" s="70"/>
      <c r="D284" s="71"/>
      <c r="E284" s="65"/>
      <c r="F284" s="47"/>
      <c r="G284" s="47"/>
    </row>
    <row r="285" spans="1:7" s="22" customFormat="1" ht="12.75" customHeight="1" x14ac:dyDescent="0.2">
      <c r="A285" s="69" t="s">
        <v>357</v>
      </c>
      <c r="B285" s="70"/>
      <c r="C285" s="70"/>
      <c r="D285" s="71"/>
      <c r="E285" s="65"/>
      <c r="F285" s="47"/>
      <c r="G285" s="47"/>
    </row>
    <row r="286" spans="1:7" s="22" customFormat="1" ht="12.75" customHeight="1" x14ac:dyDescent="0.2">
      <c r="A286" s="69" t="s">
        <v>354</v>
      </c>
      <c r="B286" s="70"/>
      <c r="C286" s="70"/>
      <c r="D286" s="71"/>
      <c r="E286" s="65"/>
      <c r="F286" s="47"/>
      <c r="G286" s="47"/>
    </row>
    <row r="287" spans="1:7" s="22" customFormat="1" ht="16.5" x14ac:dyDescent="0.3">
      <c r="A287" s="66"/>
      <c r="B287" s="66"/>
      <c r="C287" s="66"/>
      <c r="D287" s="66"/>
      <c r="E287" s="65"/>
      <c r="F287" s="47"/>
      <c r="G287" s="47"/>
    </row>
    <row r="288" spans="1:7" ht="30.75" customHeight="1" x14ac:dyDescent="0.25">
      <c r="A288" s="76" t="s">
        <v>0</v>
      </c>
      <c r="B288" s="76"/>
      <c r="C288" s="76"/>
      <c r="D288" s="76"/>
      <c r="E288" s="76"/>
      <c r="F288" s="76"/>
      <c r="G288" s="76"/>
    </row>
    <row r="289" spans="1:7" ht="15.75" x14ac:dyDescent="0.25">
      <c r="A289" s="7"/>
      <c r="B289" s="7"/>
      <c r="C289" s="7"/>
      <c r="D289" s="7"/>
      <c r="E289" s="4"/>
      <c r="F289" s="5"/>
      <c r="G289" s="4"/>
    </row>
    <row r="290" spans="1:7" ht="29.25" customHeight="1" x14ac:dyDescent="0.25">
      <c r="A290" s="76" t="s">
        <v>1</v>
      </c>
      <c r="B290" s="76"/>
      <c r="C290" s="76"/>
      <c r="D290" s="76"/>
      <c r="E290" s="76"/>
      <c r="F290" s="76"/>
      <c r="G290" s="76"/>
    </row>
  </sheetData>
  <mergeCells count="3">
    <mergeCell ref="B4:F4"/>
    <mergeCell ref="A288:G288"/>
    <mergeCell ref="A290:G29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6" sqref="A6:D6"/>
    </sheetView>
  </sheetViews>
  <sheetFormatPr baseColWidth="10" defaultRowHeight="15" x14ac:dyDescent="0.25"/>
  <cols>
    <col min="1" max="1" width="22.5703125" customWidth="1"/>
    <col min="2" max="2" width="19.28515625" customWidth="1"/>
    <col min="3" max="3" width="17.140625" customWidth="1"/>
    <col min="4" max="4" width="31" customWidth="1"/>
  </cols>
  <sheetData>
    <row r="1" spans="1:8" s="1" customFormat="1" ht="30.75" customHeight="1" x14ac:dyDescent="0.25">
      <c r="E1" s="2"/>
      <c r="F1" s="3"/>
      <c r="G1" s="2"/>
      <c r="H1" s="2"/>
    </row>
    <row r="2" spans="1:8" s="1" customFormat="1" ht="18" x14ac:dyDescent="0.25">
      <c r="A2" s="10" t="s">
        <v>366</v>
      </c>
      <c r="B2" s="11"/>
      <c r="C2" s="12"/>
      <c r="D2" s="12"/>
      <c r="E2" s="8"/>
      <c r="F2" s="9"/>
      <c r="G2" s="8"/>
      <c r="H2" s="8"/>
    </row>
    <row r="3" spans="1:8" x14ac:dyDescent="0.25">
      <c r="A3" s="77" t="s">
        <v>362</v>
      </c>
      <c r="B3" s="77"/>
      <c r="C3" s="77"/>
      <c r="D3" s="77"/>
    </row>
    <row r="4" spans="1:8" ht="64.5" customHeight="1" x14ac:dyDescent="0.25">
      <c r="A4" s="68" t="s">
        <v>258</v>
      </c>
      <c r="B4" s="68" t="s">
        <v>283</v>
      </c>
      <c r="C4" s="68" t="s">
        <v>348</v>
      </c>
      <c r="D4" s="68" t="s">
        <v>306</v>
      </c>
    </row>
    <row r="5" spans="1:8" x14ac:dyDescent="0.25">
      <c r="A5" s="54">
        <v>25</v>
      </c>
      <c r="B5" s="54">
        <v>25</v>
      </c>
      <c r="C5" s="54">
        <v>25</v>
      </c>
      <c r="D5" s="54">
        <v>25</v>
      </c>
    </row>
    <row r="6" spans="1:8" ht="42.75" customHeight="1" x14ac:dyDescent="0.3">
      <c r="A6" s="82" t="s">
        <v>368</v>
      </c>
      <c r="B6" s="83"/>
      <c r="C6" s="83"/>
      <c r="D6" s="84"/>
    </row>
    <row r="8" spans="1:8" ht="15" customHeight="1" x14ac:dyDescent="0.25">
      <c r="A8" s="69" t="s">
        <v>356</v>
      </c>
      <c r="B8" s="70"/>
      <c r="C8" s="71"/>
      <c r="D8" s="71"/>
      <c r="E8" s="65"/>
      <c r="F8" s="47"/>
      <c r="G8" s="47"/>
      <c r="H8" s="22"/>
    </row>
    <row r="9" spans="1:8" ht="15" customHeight="1" x14ac:dyDescent="0.25">
      <c r="A9" s="69" t="s">
        <v>357</v>
      </c>
      <c r="B9" s="70"/>
      <c r="C9" s="71"/>
      <c r="D9" s="71"/>
      <c r="E9" s="65"/>
      <c r="F9" s="47"/>
      <c r="G9" s="47"/>
      <c r="H9" s="22"/>
    </row>
    <row r="10" spans="1:8" ht="15" customHeight="1" x14ac:dyDescent="0.25">
      <c r="A10" s="69" t="s">
        <v>354</v>
      </c>
      <c r="B10" s="70"/>
      <c r="C10" s="71"/>
      <c r="D10" s="71"/>
      <c r="E10" s="65"/>
      <c r="F10" s="47"/>
      <c r="G10" s="47"/>
      <c r="H10" s="22"/>
    </row>
    <row r="11" spans="1:8" ht="16.5" x14ac:dyDescent="0.3">
      <c r="A11" s="66"/>
      <c r="B11" s="66"/>
      <c r="C11" s="66"/>
      <c r="D11" s="66"/>
      <c r="E11" s="65"/>
      <c r="F11" s="47"/>
      <c r="G11" s="47"/>
      <c r="H11" s="22"/>
    </row>
    <row r="12" spans="1:8" ht="42" customHeight="1" x14ac:dyDescent="0.25">
      <c r="A12" s="76" t="s">
        <v>0</v>
      </c>
      <c r="B12" s="76"/>
      <c r="C12" s="76"/>
      <c r="D12" s="76"/>
    </row>
    <row r="13" spans="1:8" ht="15.75" x14ac:dyDescent="0.25">
      <c r="A13" s="7"/>
      <c r="B13" s="7"/>
      <c r="C13" s="7"/>
      <c r="D13" s="7"/>
    </row>
    <row r="14" spans="1:8" ht="37.5" customHeight="1" x14ac:dyDescent="0.25">
      <c r="A14" s="76" t="s">
        <v>1</v>
      </c>
      <c r="B14" s="76"/>
      <c r="C14" s="76"/>
      <c r="D14" s="76"/>
    </row>
  </sheetData>
  <mergeCells count="4">
    <mergeCell ref="A12:D12"/>
    <mergeCell ref="A14:D14"/>
    <mergeCell ref="A3:D3"/>
    <mergeCell ref="A6:D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90" zoomScaleNormal="90" workbookViewId="0">
      <selection activeCell="B37" sqref="B37"/>
    </sheetView>
  </sheetViews>
  <sheetFormatPr baseColWidth="10" defaultRowHeight="15" x14ac:dyDescent="0.25"/>
  <cols>
    <col min="3" max="3" width="18.140625" customWidth="1"/>
    <col min="4" max="4" width="46.5703125" customWidth="1"/>
    <col min="5" max="5" width="14.140625" customWidth="1"/>
    <col min="9" max="9" width="89" customWidth="1"/>
    <col min="10" max="10" width="19" customWidth="1"/>
    <col min="11" max="11" width="22.28515625" customWidth="1"/>
    <col min="12" max="12" width="32.42578125" customWidth="1"/>
    <col min="13" max="13" width="36.85546875" customWidth="1"/>
  </cols>
  <sheetData>
    <row r="1" spans="1:14" s="1" customFormat="1" ht="30.75" customHeight="1" x14ac:dyDescent="0.25">
      <c r="E1" s="2"/>
      <c r="F1" s="3"/>
      <c r="G1" s="2"/>
      <c r="H1" s="2"/>
    </row>
    <row r="2" spans="1:14" s="1" customFormat="1" ht="18" x14ac:dyDescent="0.25">
      <c r="A2" s="10" t="s">
        <v>366</v>
      </c>
      <c r="B2" s="11"/>
      <c r="C2" s="12"/>
      <c r="D2" s="12"/>
      <c r="E2" s="8"/>
      <c r="F2" s="9"/>
      <c r="G2" s="8"/>
      <c r="H2" s="8"/>
    </row>
    <row r="3" spans="1:14" ht="15.75" x14ac:dyDescent="0.25">
      <c r="A3" s="1"/>
      <c r="B3" s="1"/>
      <c r="C3" s="1"/>
      <c r="D3" s="90" t="s">
        <v>363</v>
      </c>
      <c r="E3" s="90"/>
      <c r="F3" s="90"/>
      <c r="G3" s="90"/>
      <c r="H3" s="90"/>
      <c r="I3" s="90"/>
      <c r="J3" s="90"/>
      <c r="K3" s="1"/>
      <c r="L3" s="1"/>
      <c r="M3" s="1"/>
    </row>
    <row r="4" spans="1:14" ht="16.5" customHeight="1" x14ac:dyDescent="0.25">
      <c r="A4" s="85" t="s">
        <v>2</v>
      </c>
      <c r="B4" s="85" t="s">
        <v>287</v>
      </c>
      <c r="C4" s="85" t="s">
        <v>258</v>
      </c>
      <c r="D4" s="85" t="s">
        <v>349</v>
      </c>
      <c r="E4" s="85" t="s">
        <v>309</v>
      </c>
      <c r="F4" s="85" t="s">
        <v>310</v>
      </c>
      <c r="G4" s="85"/>
      <c r="H4" s="85"/>
      <c r="I4" s="85" t="s">
        <v>311</v>
      </c>
      <c r="J4" s="85"/>
      <c r="K4" s="85" t="s">
        <v>312</v>
      </c>
      <c r="L4" s="85" t="s">
        <v>350</v>
      </c>
      <c r="M4" s="85" t="s">
        <v>351</v>
      </c>
    </row>
    <row r="5" spans="1:14" ht="16.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4" ht="16.5" customHeight="1" x14ac:dyDescent="0.25">
      <c r="A6" s="85"/>
      <c r="B6" s="85"/>
      <c r="C6" s="85"/>
      <c r="D6" s="85"/>
      <c r="E6" s="85"/>
      <c r="F6" s="85" t="s">
        <v>313</v>
      </c>
      <c r="G6" s="85" t="s">
        <v>314</v>
      </c>
      <c r="H6" s="85" t="s">
        <v>315</v>
      </c>
      <c r="I6" s="85" t="s">
        <v>352</v>
      </c>
      <c r="J6" s="86" t="s">
        <v>316</v>
      </c>
      <c r="K6" s="85"/>
      <c r="L6" s="85"/>
      <c r="M6" s="85"/>
    </row>
    <row r="7" spans="1:14" ht="16.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  <c r="L7" s="85"/>
      <c r="M7" s="85"/>
    </row>
    <row r="8" spans="1:14" ht="16.5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7"/>
      <c r="K8" s="85"/>
      <c r="L8" s="85"/>
      <c r="M8" s="85"/>
    </row>
    <row r="9" spans="1:14" ht="16.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8"/>
      <c r="K9" s="85"/>
      <c r="L9" s="85"/>
      <c r="M9" s="85"/>
    </row>
    <row r="10" spans="1:14" x14ac:dyDescent="0.25">
      <c r="A10" s="54">
        <v>26</v>
      </c>
      <c r="B10" s="54">
        <v>27</v>
      </c>
      <c r="C10" s="54">
        <v>28</v>
      </c>
      <c r="D10" s="54">
        <v>29</v>
      </c>
      <c r="E10" s="54">
        <v>30</v>
      </c>
      <c r="F10" s="54">
        <v>31</v>
      </c>
      <c r="G10" s="54">
        <v>31</v>
      </c>
      <c r="H10" s="54">
        <v>31</v>
      </c>
      <c r="I10" s="54">
        <v>32</v>
      </c>
      <c r="J10" s="54">
        <v>33</v>
      </c>
      <c r="K10" s="54">
        <v>34</v>
      </c>
      <c r="L10" s="54">
        <v>35</v>
      </c>
      <c r="M10" s="54">
        <v>36</v>
      </c>
    </row>
    <row r="11" spans="1:14" ht="59.25" customHeight="1" x14ac:dyDescent="0.25">
      <c r="A11" s="91" t="s">
        <v>367</v>
      </c>
      <c r="B11" s="92"/>
      <c r="C11" s="92"/>
      <c r="D11" s="92"/>
      <c r="E11" s="92"/>
      <c r="F11" s="92"/>
      <c r="G11" s="92"/>
      <c r="H11" s="93"/>
      <c r="I11" s="91" t="s">
        <v>367</v>
      </c>
      <c r="J11" s="92"/>
      <c r="K11" s="92"/>
      <c r="L11" s="92"/>
      <c r="M11" s="92"/>
      <c r="N11" s="75"/>
    </row>
    <row r="12" spans="1:14" ht="18" customHeight="1" x14ac:dyDescent="0.25">
      <c r="A12" s="47"/>
      <c r="B12" s="48"/>
      <c r="C12" s="48"/>
      <c r="D12" s="48"/>
      <c r="E12" s="48"/>
      <c r="F12" s="48"/>
      <c r="G12" s="48"/>
      <c r="H12" s="48"/>
    </row>
    <row r="13" spans="1:14" ht="18" customHeight="1" x14ac:dyDescent="0.25">
      <c r="A13" s="69" t="s">
        <v>356</v>
      </c>
      <c r="B13" s="70"/>
      <c r="C13" s="72"/>
      <c r="D13" s="71"/>
      <c r="E13" s="65"/>
      <c r="F13" s="47"/>
      <c r="G13" s="47"/>
      <c r="H13" s="22"/>
    </row>
    <row r="14" spans="1:14" ht="18" customHeight="1" x14ac:dyDescent="0.25">
      <c r="A14" s="69" t="s">
        <v>357</v>
      </c>
      <c r="B14" s="70"/>
      <c r="C14" s="72"/>
      <c r="D14" s="71"/>
      <c r="E14" s="65"/>
      <c r="F14" s="47"/>
      <c r="G14" s="47"/>
      <c r="H14" s="22"/>
    </row>
    <row r="15" spans="1:14" ht="15.75" x14ac:dyDescent="0.25">
      <c r="A15" s="69" t="s">
        <v>354</v>
      </c>
      <c r="B15" s="70"/>
      <c r="C15" s="72"/>
      <c r="D15" s="71"/>
      <c r="E15" s="65"/>
      <c r="F15" s="47"/>
      <c r="G15" s="47"/>
      <c r="H15" s="22"/>
    </row>
    <row r="16" spans="1:14" ht="16.5" x14ac:dyDescent="0.3">
      <c r="A16" s="66"/>
      <c r="B16" s="66"/>
      <c r="C16" s="66"/>
      <c r="D16" s="66"/>
      <c r="E16" s="65"/>
      <c r="F16" s="47"/>
      <c r="G16" s="47"/>
      <c r="H16" s="22"/>
    </row>
    <row r="17" spans="1:11" ht="30" customHeight="1" x14ac:dyDescent="0.25">
      <c r="A17" s="89" t="s">
        <v>307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5.75" x14ac:dyDescent="0.25">
      <c r="A18" s="7"/>
      <c r="B18" s="7"/>
      <c r="C18" s="7"/>
      <c r="D18" s="7"/>
      <c r="E18" s="4"/>
      <c r="F18" s="5"/>
      <c r="G18" s="4"/>
      <c r="H18" s="4"/>
      <c r="I18" s="1"/>
      <c r="J18" s="1"/>
      <c r="K18" s="1"/>
    </row>
    <row r="19" spans="1:11" ht="15.75" x14ac:dyDescent="0.25">
      <c r="A19" s="89" t="s">
        <v>308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</sheetData>
  <mergeCells count="20">
    <mergeCell ref="A17:K17"/>
    <mergeCell ref="A19:K19"/>
    <mergeCell ref="D3:J3"/>
    <mergeCell ref="A4:A9"/>
    <mergeCell ref="B4:B9"/>
    <mergeCell ref="C4:C9"/>
    <mergeCell ref="D4:D9"/>
    <mergeCell ref="E4:E9"/>
    <mergeCell ref="F4:H5"/>
    <mergeCell ref="I4:J5"/>
    <mergeCell ref="A11:H11"/>
    <mergeCell ref="I11:M11"/>
    <mergeCell ref="M4:M9"/>
    <mergeCell ref="F6:F9"/>
    <mergeCell ref="G6:G9"/>
    <mergeCell ref="H6:H9"/>
    <mergeCell ref="I6:I9"/>
    <mergeCell ref="J6:J9"/>
    <mergeCell ref="K4:K9"/>
    <mergeCell ref="L4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2"/>
  <sheetViews>
    <sheetView workbookViewId="0">
      <pane xSplit="1" ySplit="5" topLeftCell="B246" activePane="bottomRight" state="frozen"/>
      <selection activeCell="I13" sqref="I13"/>
      <selection pane="topRight" activeCell="I13" sqref="I13"/>
      <selection pane="bottomLeft" activeCell="I13" sqref="I13"/>
      <selection pane="bottomRight" activeCell="A266" sqref="A266:A268"/>
    </sheetView>
  </sheetViews>
  <sheetFormatPr baseColWidth="10" defaultRowHeight="15" x14ac:dyDescent="0.25"/>
  <cols>
    <col min="1" max="1" width="13.85546875" customWidth="1"/>
    <col min="2" max="2" width="20.5703125" customWidth="1"/>
    <col min="3" max="3" width="45.7109375" customWidth="1"/>
    <col min="4" max="4" width="13.5703125" customWidth="1"/>
    <col min="5" max="5" width="18.140625" customWidth="1"/>
    <col min="6" max="6" width="23.5703125" customWidth="1"/>
    <col min="7" max="7" width="18.85546875" customWidth="1"/>
  </cols>
  <sheetData>
    <row r="1" spans="1:7" s="1" customFormat="1" ht="30.75" customHeight="1" x14ac:dyDescent="0.25">
      <c r="E1" s="2"/>
      <c r="F1" s="3"/>
      <c r="G1" s="2"/>
    </row>
    <row r="2" spans="1:7" s="1" customFormat="1" ht="14.25" customHeight="1" x14ac:dyDescent="0.25">
      <c r="E2" s="4"/>
      <c r="F2" s="5"/>
      <c r="G2" s="4"/>
    </row>
    <row r="3" spans="1:7" s="1" customFormat="1" ht="18" x14ac:dyDescent="0.25">
      <c r="A3" s="10" t="s">
        <v>372</v>
      </c>
      <c r="B3" s="11"/>
      <c r="C3" s="12"/>
      <c r="D3" s="12"/>
      <c r="E3" s="8"/>
      <c r="F3" s="9"/>
      <c r="G3" s="8"/>
    </row>
    <row r="4" spans="1:7" x14ac:dyDescent="0.25">
      <c r="B4" s="77" t="s">
        <v>355</v>
      </c>
      <c r="C4" s="77"/>
      <c r="D4" s="77"/>
      <c r="E4" s="77"/>
      <c r="F4" s="77"/>
    </row>
    <row r="5" spans="1:7" ht="44.25" customHeight="1" thickBot="1" x14ac:dyDescent="0.3">
      <c r="A5" s="64" t="s">
        <v>2</v>
      </c>
      <c r="B5" s="64" t="s">
        <v>3</v>
      </c>
      <c r="C5" s="64" t="s">
        <v>4</v>
      </c>
      <c r="D5" s="64" t="s">
        <v>5</v>
      </c>
      <c r="E5" s="64" t="s">
        <v>6</v>
      </c>
      <c r="F5" s="64" t="s">
        <v>353</v>
      </c>
      <c r="G5" s="64" t="s">
        <v>7</v>
      </c>
    </row>
    <row r="6" spans="1:7" ht="15.75" thickTop="1" x14ac:dyDescent="0.25">
      <c r="A6" s="54">
        <v>1</v>
      </c>
      <c r="B6" s="54">
        <v>2</v>
      </c>
      <c r="C6" s="62">
        <v>3</v>
      </c>
      <c r="D6" s="63">
        <v>4</v>
      </c>
      <c r="E6" s="62">
        <v>5</v>
      </c>
      <c r="F6" s="62">
        <v>6</v>
      </c>
      <c r="G6" s="62">
        <v>7</v>
      </c>
    </row>
    <row r="7" spans="1:7" s="36" customFormat="1" ht="25.5" x14ac:dyDescent="0.25">
      <c r="A7" s="46">
        <v>2016</v>
      </c>
      <c r="B7" s="46" t="s">
        <v>371</v>
      </c>
      <c r="C7" s="13" t="s">
        <v>114</v>
      </c>
      <c r="D7" s="38"/>
      <c r="E7" s="37">
        <v>1</v>
      </c>
      <c r="F7" s="15">
        <v>28286.917999999998</v>
      </c>
      <c r="G7" s="15">
        <f>+F7</f>
        <v>28286.917999999998</v>
      </c>
    </row>
    <row r="8" spans="1:7" s="36" customFormat="1" ht="25.5" x14ac:dyDescent="0.25">
      <c r="A8" s="46">
        <v>2016</v>
      </c>
      <c r="B8" s="46" t="s">
        <v>371</v>
      </c>
      <c r="C8" s="13" t="s">
        <v>15</v>
      </c>
      <c r="D8" s="38"/>
      <c r="E8" s="37">
        <v>1</v>
      </c>
      <c r="F8" s="15">
        <v>28991.775999999998</v>
      </c>
      <c r="G8" s="15">
        <f>+F8</f>
        <v>28991.775999999998</v>
      </c>
    </row>
    <row r="9" spans="1:7" s="36" customFormat="1" ht="16.5" x14ac:dyDescent="0.25">
      <c r="A9" s="46">
        <v>2016</v>
      </c>
      <c r="B9" s="46" t="s">
        <v>371</v>
      </c>
      <c r="C9" s="13" t="s">
        <v>16</v>
      </c>
      <c r="D9" s="38"/>
      <c r="E9" s="37">
        <v>1</v>
      </c>
      <c r="F9" s="15">
        <v>28999</v>
      </c>
      <c r="G9" s="15">
        <f>+F9</f>
        <v>28999</v>
      </c>
    </row>
    <row r="10" spans="1:7" s="36" customFormat="1" ht="16.5" x14ac:dyDescent="0.25">
      <c r="A10" s="46">
        <v>2016</v>
      </c>
      <c r="B10" s="46" t="s">
        <v>371</v>
      </c>
      <c r="C10" s="13" t="s">
        <v>115</v>
      </c>
      <c r="D10" s="38"/>
      <c r="E10" s="37">
        <v>1</v>
      </c>
      <c r="F10" s="15">
        <v>29713.7</v>
      </c>
      <c r="G10" s="15">
        <f>+F10</f>
        <v>29713.7</v>
      </c>
    </row>
    <row r="11" spans="1:7" s="36" customFormat="1" ht="25.5" x14ac:dyDescent="0.25">
      <c r="A11" s="46">
        <v>2016</v>
      </c>
      <c r="B11" s="46" t="s">
        <v>371</v>
      </c>
      <c r="C11" s="13" t="s">
        <v>233</v>
      </c>
      <c r="D11" s="38"/>
      <c r="E11" s="37">
        <v>1</v>
      </c>
      <c r="F11" s="15">
        <v>29911.814999999999</v>
      </c>
      <c r="G11" s="15">
        <f>+F11</f>
        <v>29911.814999999999</v>
      </c>
    </row>
    <row r="12" spans="1:7" s="36" customFormat="1" ht="16.5" x14ac:dyDescent="0.25">
      <c r="A12" s="46">
        <v>2016</v>
      </c>
      <c r="B12" s="46" t="s">
        <v>371</v>
      </c>
      <c r="C12" s="13" t="s">
        <v>18</v>
      </c>
      <c r="D12" s="38"/>
      <c r="E12" s="37">
        <v>1</v>
      </c>
      <c r="F12" s="15">
        <v>29913.29</v>
      </c>
      <c r="G12" s="15">
        <f>+F12</f>
        <v>29913.29</v>
      </c>
    </row>
    <row r="13" spans="1:7" s="36" customFormat="1" ht="16.5" x14ac:dyDescent="0.25">
      <c r="A13" s="46">
        <v>2016</v>
      </c>
      <c r="B13" s="46" t="s">
        <v>371</v>
      </c>
      <c r="C13" s="13" t="s">
        <v>116</v>
      </c>
      <c r="D13" s="38"/>
      <c r="E13" s="37">
        <v>1</v>
      </c>
      <c r="F13" s="15">
        <v>29922.505499999996</v>
      </c>
      <c r="G13" s="15">
        <f>+F13</f>
        <v>29922.505499999996</v>
      </c>
    </row>
    <row r="14" spans="1:7" s="36" customFormat="1" ht="16.5" x14ac:dyDescent="0.25">
      <c r="A14" s="46">
        <v>2016</v>
      </c>
      <c r="B14" s="46" t="s">
        <v>371</v>
      </c>
      <c r="C14" s="13" t="s">
        <v>8</v>
      </c>
      <c r="E14" s="37">
        <v>1</v>
      </c>
      <c r="F14" s="15">
        <v>30099.430239999998</v>
      </c>
      <c r="G14" s="15">
        <f>+F14</f>
        <v>30099.430239999998</v>
      </c>
    </row>
    <row r="15" spans="1:7" s="36" customFormat="1" ht="16.5" x14ac:dyDescent="0.25">
      <c r="A15" s="46">
        <v>2016</v>
      </c>
      <c r="B15" s="46" t="s">
        <v>371</v>
      </c>
      <c r="C15" s="13" t="s">
        <v>20</v>
      </c>
      <c r="D15" s="38"/>
      <c r="E15" s="37">
        <v>1</v>
      </c>
      <c r="F15" s="15">
        <v>30364.720000000001</v>
      </c>
      <c r="G15" s="15">
        <f>+F15</f>
        <v>30364.720000000001</v>
      </c>
    </row>
    <row r="16" spans="1:7" s="36" customFormat="1" ht="25.5" x14ac:dyDescent="0.25">
      <c r="A16" s="46">
        <v>2016</v>
      </c>
      <c r="B16" s="46" t="s">
        <v>371</v>
      </c>
      <c r="C16" s="13" t="s">
        <v>234</v>
      </c>
      <c r="D16" s="38"/>
      <c r="E16" s="37">
        <v>1</v>
      </c>
      <c r="F16" s="15">
        <v>30465.37</v>
      </c>
      <c r="G16" s="15">
        <f>+F16</f>
        <v>30465.37</v>
      </c>
    </row>
    <row r="17" spans="1:7" s="36" customFormat="1" ht="25.5" x14ac:dyDescent="0.25">
      <c r="A17" s="46">
        <v>2016</v>
      </c>
      <c r="B17" s="46" t="s">
        <v>371</v>
      </c>
      <c r="C17" s="13" t="s">
        <v>118</v>
      </c>
      <c r="D17" s="38"/>
      <c r="E17" s="37">
        <v>1</v>
      </c>
      <c r="F17" s="15">
        <v>31871.605999999996</v>
      </c>
      <c r="G17" s="15">
        <f>+F17</f>
        <v>31871.605999999996</v>
      </c>
    </row>
    <row r="18" spans="1:7" s="36" customFormat="1" ht="16.5" x14ac:dyDescent="0.25">
      <c r="A18" s="46">
        <v>2016</v>
      </c>
      <c r="B18" s="46" t="s">
        <v>371</v>
      </c>
      <c r="C18" s="13" t="s">
        <v>24</v>
      </c>
      <c r="D18" s="38"/>
      <c r="E18" s="37">
        <v>1</v>
      </c>
      <c r="F18" s="15">
        <v>31991.7925</v>
      </c>
      <c r="G18" s="15">
        <f>+F18</f>
        <v>31991.7925</v>
      </c>
    </row>
    <row r="19" spans="1:7" s="36" customFormat="1" ht="16.5" x14ac:dyDescent="0.25">
      <c r="A19" s="46">
        <v>2016</v>
      </c>
      <c r="B19" s="46" t="s">
        <v>371</v>
      </c>
      <c r="C19" s="13" t="s">
        <v>25</v>
      </c>
      <c r="D19" s="38"/>
      <c r="E19" s="37">
        <v>1</v>
      </c>
      <c r="F19" s="15">
        <v>32047.110719999997</v>
      </c>
      <c r="G19" s="15">
        <f>+F19</f>
        <v>32047.110719999997</v>
      </c>
    </row>
    <row r="20" spans="1:7" s="36" customFormat="1" ht="25.5" x14ac:dyDescent="0.25">
      <c r="A20" s="46">
        <v>2016</v>
      </c>
      <c r="B20" s="46" t="s">
        <v>371</v>
      </c>
      <c r="C20" s="13" t="s">
        <v>120</v>
      </c>
      <c r="D20" s="38"/>
      <c r="E20" s="37">
        <v>1</v>
      </c>
      <c r="F20" s="15">
        <v>32482.451499999999</v>
      </c>
      <c r="G20" s="15">
        <f>+F20</f>
        <v>32482.451499999999</v>
      </c>
    </row>
    <row r="21" spans="1:7" s="36" customFormat="1" ht="16.5" x14ac:dyDescent="0.25">
      <c r="A21" s="46">
        <v>2016</v>
      </c>
      <c r="B21" s="46" t="s">
        <v>371</v>
      </c>
      <c r="C21" s="13" t="s">
        <v>27</v>
      </c>
      <c r="D21" s="38"/>
      <c r="E21" s="37">
        <v>1</v>
      </c>
      <c r="F21" s="15">
        <v>32486.936499999996</v>
      </c>
      <c r="G21" s="15">
        <f>+F21</f>
        <v>32486.936499999996</v>
      </c>
    </row>
    <row r="22" spans="1:7" s="36" customFormat="1" ht="16.5" x14ac:dyDescent="0.25">
      <c r="A22" s="46">
        <v>2016</v>
      </c>
      <c r="B22" s="46" t="s">
        <v>371</v>
      </c>
      <c r="C22" s="13" t="s">
        <v>74</v>
      </c>
      <c r="D22" s="38"/>
      <c r="E22" s="37">
        <v>1</v>
      </c>
      <c r="F22" s="15">
        <v>32858.949999999997</v>
      </c>
      <c r="G22" s="15">
        <f>+F22</f>
        <v>32858.949999999997</v>
      </c>
    </row>
    <row r="23" spans="1:7" s="36" customFormat="1" ht="16.5" x14ac:dyDescent="0.25">
      <c r="A23" s="46">
        <v>2016</v>
      </c>
      <c r="B23" s="46" t="s">
        <v>371</v>
      </c>
      <c r="C23" s="13" t="s">
        <v>121</v>
      </c>
      <c r="D23" s="38"/>
      <c r="E23" s="37">
        <v>1</v>
      </c>
      <c r="F23" s="15">
        <v>32952.467999999993</v>
      </c>
      <c r="G23" s="15">
        <f>+F23</f>
        <v>32952.467999999993</v>
      </c>
    </row>
    <row r="24" spans="1:7" s="36" customFormat="1" ht="16.5" x14ac:dyDescent="0.25">
      <c r="A24" s="46">
        <v>2016</v>
      </c>
      <c r="B24" s="46" t="s">
        <v>371</v>
      </c>
      <c r="C24" s="13" t="s">
        <v>29</v>
      </c>
      <c r="D24" s="38"/>
      <c r="E24" s="37">
        <v>1</v>
      </c>
      <c r="F24" s="15">
        <v>34231.919999999998</v>
      </c>
      <c r="G24" s="15">
        <f>+F24</f>
        <v>34231.919999999998</v>
      </c>
    </row>
    <row r="25" spans="1:7" s="36" customFormat="1" ht="16.5" x14ac:dyDescent="0.25">
      <c r="A25" s="46">
        <v>2016</v>
      </c>
      <c r="B25" s="46" t="s">
        <v>371</v>
      </c>
      <c r="C25" s="13" t="s">
        <v>75</v>
      </c>
      <c r="D25" s="38"/>
      <c r="E25" s="37">
        <v>1</v>
      </c>
      <c r="F25" s="15">
        <v>34258.5</v>
      </c>
      <c r="G25" s="15">
        <f>+F25</f>
        <v>34258.5</v>
      </c>
    </row>
    <row r="26" spans="1:7" s="36" customFormat="1" ht="16.5" x14ac:dyDescent="0.25">
      <c r="A26" s="46">
        <v>2016</v>
      </c>
      <c r="B26" s="46" t="s">
        <v>371</v>
      </c>
      <c r="C26" s="13" t="s">
        <v>235</v>
      </c>
      <c r="D26" s="38"/>
      <c r="E26" s="37">
        <v>1</v>
      </c>
      <c r="F26" s="15">
        <v>34263.68</v>
      </c>
      <c r="G26" s="15">
        <f>+F26</f>
        <v>34263.68</v>
      </c>
    </row>
    <row r="27" spans="1:7" s="36" customFormat="1" ht="16.5" x14ac:dyDescent="0.25">
      <c r="A27" s="46">
        <v>2016</v>
      </c>
      <c r="B27" s="46" t="s">
        <v>371</v>
      </c>
      <c r="C27" s="13" t="s">
        <v>77</v>
      </c>
      <c r="D27" s="38"/>
      <c r="E27" s="37">
        <v>1</v>
      </c>
      <c r="F27" s="15">
        <v>34500</v>
      </c>
      <c r="G27" s="15">
        <f>+F27</f>
        <v>34500</v>
      </c>
    </row>
    <row r="28" spans="1:7" s="36" customFormat="1" ht="16.5" x14ac:dyDescent="0.25">
      <c r="A28" s="46">
        <v>2016</v>
      </c>
      <c r="B28" s="46" t="s">
        <v>371</v>
      </c>
      <c r="C28" s="13" t="s">
        <v>228</v>
      </c>
      <c r="D28" s="38"/>
      <c r="E28" s="37">
        <v>1</v>
      </c>
      <c r="F28" s="15">
        <v>34560</v>
      </c>
      <c r="G28" s="15">
        <f>+F28</f>
        <v>34560</v>
      </c>
    </row>
    <row r="29" spans="1:7" s="36" customFormat="1" ht="16.5" x14ac:dyDescent="0.25">
      <c r="A29" s="46">
        <v>2016</v>
      </c>
      <c r="B29" s="46" t="s">
        <v>371</v>
      </c>
      <c r="C29" s="13" t="s">
        <v>30</v>
      </c>
      <c r="D29" s="38"/>
      <c r="E29" s="37">
        <v>1</v>
      </c>
      <c r="F29" s="15">
        <v>34607.81</v>
      </c>
      <c r="G29" s="15">
        <f>+F29</f>
        <v>34607.81</v>
      </c>
    </row>
    <row r="30" spans="1:7" s="36" customFormat="1" ht="16.5" x14ac:dyDescent="0.25">
      <c r="A30" s="46">
        <v>2016</v>
      </c>
      <c r="B30" s="46" t="s">
        <v>371</v>
      </c>
      <c r="C30" s="13" t="s">
        <v>112</v>
      </c>
      <c r="D30" s="38"/>
      <c r="E30" s="37">
        <v>1</v>
      </c>
      <c r="F30" s="15">
        <v>35642.769999999997</v>
      </c>
      <c r="G30" s="15">
        <f>+F30</f>
        <v>35642.769999999997</v>
      </c>
    </row>
    <row r="31" spans="1:7" s="36" customFormat="1" ht="16.5" x14ac:dyDescent="0.25">
      <c r="A31" s="46">
        <v>2016</v>
      </c>
      <c r="B31" s="46" t="s">
        <v>371</v>
      </c>
      <c r="C31" s="13" t="s">
        <v>31</v>
      </c>
      <c r="D31" s="38"/>
      <c r="E31" s="37">
        <v>1</v>
      </c>
      <c r="F31" s="15">
        <v>35776.476548445593</v>
      </c>
      <c r="G31" s="15">
        <f>+F31</f>
        <v>35776.476548445593</v>
      </c>
    </row>
    <row r="32" spans="1:7" s="36" customFormat="1" ht="16.5" x14ac:dyDescent="0.25">
      <c r="A32" s="46">
        <v>2016</v>
      </c>
      <c r="B32" s="46" t="s">
        <v>371</v>
      </c>
      <c r="C32" s="13" t="s">
        <v>79</v>
      </c>
      <c r="D32" s="38"/>
      <c r="E32" s="37">
        <v>1</v>
      </c>
      <c r="F32" s="15">
        <v>36696.152331999998</v>
      </c>
      <c r="G32" s="15">
        <f>+F32</f>
        <v>36696.152331999998</v>
      </c>
    </row>
    <row r="33" spans="1:7" s="36" customFormat="1" ht="25.5" x14ac:dyDescent="0.25">
      <c r="A33" s="46">
        <v>2016</v>
      </c>
      <c r="B33" s="46" t="s">
        <v>371</v>
      </c>
      <c r="C33" s="13" t="s">
        <v>236</v>
      </c>
      <c r="D33" s="38"/>
      <c r="E33" s="37">
        <v>1</v>
      </c>
      <c r="F33" s="15">
        <v>37252.376419999993</v>
      </c>
      <c r="G33" s="15">
        <f>+F33</f>
        <v>37252.376419999993</v>
      </c>
    </row>
    <row r="34" spans="1:7" s="36" customFormat="1" ht="16.5" x14ac:dyDescent="0.25">
      <c r="A34" s="46">
        <v>2016</v>
      </c>
      <c r="B34" s="46" t="s">
        <v>371</v>
      </c>
      <c r="C34" s="13" t="s">
        <v>9</v>
      </c>
      <c r="D34" s="38"/>
      <c r="E34" s="37">
        <v>1</v>
      </c>
      <c r="F34" s="15">
        <v>37262.831760000001</v>
      </c>
      <c r="G34" s="15">
        <f>+F34</f>
        <v>37262.831760000001</v>
      </c>
    </row>
    <row r="35" spans="1:7" s="36" customFormat="1" ht="16.5" x14ac:dyDescent="0.25">
      <c r="A35" s="46">
        <v>2016</v>
      </c>
      <c r="B35" s="46" t="s">
        <v>371</v>
      </c>
      <c r="C35" s="13" t="s">
        <v>33</v>
      </c>
      <c r="D35" s="38"/>
      <c r="E35" s="37">
        <v>1</v>
      </c>
      <c r="F35" s="15">
        <v>37445.402999999998</v>
      </c>
      <c r="G35" s="15">
        <f>+F35</f>
        <v>37445.402999999998</v>
      </c>
    </row>
    <row r="36" spans="1:7" s="36" customFormat="1" ht="16.5" x14ac:dyDescent="0.25">
      <c r="A36" s="46">
        <v>2016</v>
      </c>
      <c r="B36" s="46" t="s">
        <v>371</v>
      </c>
      <c r="C36" s="13" t="s">
        <v>122</v>
      </c>
      <c r="D36" s="38"/>
      <c r="E36" s="37">
        <v>1</v>
      </c>
      <c r="F36" s="15">
        <v>38543.4</v>
      </c>
      <c r="G36" s="15">
        <f>+F36</f>
        <v>38543.4</v>
      </c>
    </row>
    <row r="37" spans="1:7" s="36" customFormat="1" ht="16.5" x14ac:dyDescent="0.25">
      <c r="A37" s="46">
        <v>2016</v>
      </c>
      <c r="B37" s="46" t="s">
        <v>371</v>
      </c>
      <c r="C37" s="13" t="s">
        <v>38</v>
      </c>
      <c r="D37" s="38"/>
      <c r="E37" s="37">
        <v>1</v>
      </c>
      <c r="F37" s="15">
        <v>38977.507519999999</v>
      </c>
      <c r="G37" s="15">
        <f>+F37</f>
        <v>38977.507519999999</v>
      </c>
    </row>
    <row r="38" spans="1:7" s="36" customFormat="1" ht="38.25" x14ac:dyDescent="0.25">
      <c r="A38" s="46">
        <v>2016</v>
      </c>
      <c r="B38" s="46" t="s">
        <v>371</v>
      </c>
      <c r="C38" s="13" t="s">
        <v>82</v>
      </c>
      <c r="D38" s="38"/>
      <c r="E38" s="37">
        <v>1</v>
      </c>
      <c r="F38" s="15">
        <v>40716</v>
      </c>
      <c r="G38" s="15">
        <f>+F38</f>
        <v>40716</v>
      </c>
    </row>
    <row r="39" spans="1:7" s="36" customFormat="1" ht="16.5" x14ac:dyDescent="0.25">
      <c r="A39" s="46">
        <v>2016</v>
      </c>
      <c r="B39" s="46" t="s">
        <v>371</v>
      </c>
      <c r="C39" s="13" t="s">
        <v>83</v>
      </c>
      <c r="D39" s="38"/>
      <c r="E39" s="37">
        <v>1</v>
      </c>
      <c r="F39" s="15">
        <v>41062.839999999997</v>
      </c>
      <c r="G39" s="15">
        <f>+F39</f>
        <v>41062.839999999997</v>
      </c>
    </row>
    <row r="40" spans="1:7" s="36" customFormat="1" ht="16.5" x14ac:dyDescent="0.25">
      <c r="A40" s="46">
        <v>2016</v>
      </c>
      <c r="B40" s="46" t="s">
        <v>371</v>
      </c>
      <c r="C40" s="13" t="s">
        <v>41</v>
      </c>
      <c r="D40" s="38"/>
      <c r="E40" s="37">
        <v>1</v>
      </c>
      <c r="F40" s="15">
        <v>41311.660000000003</v>
      </c>
      <c r="G40" s="15">
        <f>+F40</f>
        <v>41311.660000000003</v>
      </c>
    </row>
    <row r="41" spans="1:7" s="36" customFormat="1" ht="16.5" x14ac:dyDescent="0.25">
      <c r="A41" s="46">
        <v>2016</v>
      </c>
      <c r="B41" s="46" t="s">
        <v>371</v>
      </c>
      <c r="C41" s="13" t="s">
        <v>84</v>
      </c>
      <c r="D41" s="38"/>
      <c r="E41" s="37">
        <v>1</v>
      </c>
      <c r="F41" s="15">
        <v>41957.75</v>
      </c>
      <c r="G41" s="15">
        <f>+F41</f>
        <v>41957.75</v>
      </c>
    </row>
    <row r="42" spans="1:7" s="36" customFormat="1" ht="25.5" x14ac:dyDescent="0.25">
      <c r="A42" s="46">
        <v>2016</v>
      </c>
      <c r="B42" s="46" t="s">
        <v>371</v>
      </c>
      <c r="C42" s="13" t="s">
        <v>237</v>
      </c>
      <c r="D42" s="38"/>
      <c r="E42" s="37">
        <v>1</v>
      </c>
      <c r="F42" s="15">
        <v>42084.800000000003</v>
      </c>
      <c r="G42" s="15">
        <f>+F42</f>
        <v>42084.800000000003</v>
      </c>
    </row>
    <row r="43" spans="1:7" s="36" customFormat="1" ht="16.5" x14ac:dyDescent="0.25">
      <c r="A43" s="46">
        <v>2016</v>
      </c>
      <c r="B43" s="46" t="s">
        <v>371</v>
      </c>
      <c r="C43" s="13" t="s">
        <v>42</v>
      </c>
      <c r="D43" s="38"/>
      <c r="E43" s="37">
        <v>1</v>
      </c>
      <c r="F43" s="15">
        <v>42102.31</v>
      </c>
      <c r="G43" s="15">
        <f>+F43</f>
        <v>42102.31</v>
      </c>
    </row>
    <row r="44" spans="1:7" s="36" customFormat="1" ht="25.5" x14ac:dyDescent="0.25">
      <c r="A44" s="46">
        <v>2016</v>
      </c>
      <c r="B44" s="46" t="s">
        <v>371</v>
      </c>
      <c r="C44" s="13" t="s">
        <v>238</v>
      </c>
      <c r="D44" s="38"/>
      <c r="E44" s="37">
        <v>1</v>
      </c>
      <c r="F44" s="15">
        <v>42597.14</v>
      </c>
      <c r="G44" s="15">
        <f>+F44</f>
        <v>42597.14</v>
      </c>
    </row>
    <row r="45" spans="1:7" s="36" customFormat="1" ht="16.5" x14ac:dyDescent="0.25">
      <c r="A45" s="46">
        <v>2016</v>
      </c>
      <c r="B45" s="46" t="s">
        <v>371</v>
      </c>
      <c r="C45" s="13" t="s">
        <v>43</v>
      </c>
      <c r="D45" s="38"/>
      <c r="E45" s="37">
        <v>1</v>
      </c>
      <c r="F45" s="15">
        <v>42935.85</v>
      </c>
      <c r="G45" s="15">
        <f>+F45</f>
        <v>42935.85</v>
      </c>
    </row>
    <row r="46" spans="1:7" s="36" customFormat="1" ht="16.5" x14ac:dyDescent="0.25">
      <c r="A46" s="46">
        <v>2016</v>
      </c>
      <c r="B46" s="46" t="s">
        <v>371</v>
      </c>
      <c r="C46" s="13" t="s">
        <v>124</v>
      </c>
      <c r="D46" s="38"/>
      <c r="E46" s="37">
        <v>1</v>
      </c>
      <c r="F46" s="15">
        <v>43700</v>
      </c>
      <c r="G46" s="15">
        <f>+F46</f>
        <v>43700</v>
      </c>
    </row>
    <row r="47" spans="1:7" s="36" customFormat="1" ht="16.5" x14ac:dyDescent="0.25">
      <c r="A47" s="46">
        <v>2016</v>
      </c>
      <c r="B47" s="46" t="s">
        <v>371</v>
      </c>
      <c r="C47" s="13" t="s">
        <v>44</v>
      </c>
      <c r="D47" s="38"/>
      <c r="E47" s="37">
        <v>1</v>
      </c>
      <c r="F47" s="15">
        <v>43832.02</v>
      </c>
      <c r="G47" s="15">
        <f>+F47</f>
        <v>43832.02</v>
      </c>
    </row>
    <row r="48" spans="1:7" s="36" customFormat="1" ht="25.5" x14ac:dyDescent="0.25">
      <c r="A48" s="46">
        <v>2016</v>
      </c>
      <c r="B48" s="46" t="s">
        <v>371</v>
      </c>
      <c r="C48" s="13" t="s">
        <v>125</v>
      </c>
      <c r="D48" s="38"/>
      <c r="E48" s="37" t="s">
        <v>126</v>
      </c>
      <c r="F48" s="15">
        <v>44410.492999999995</v>
      </c>
      <c r="G48" s="15">
        <f>+F48</f>
        <v>44410.492999999995</v>
      </c>
    </row>
    <row r="49" spans="1:7" s="36" customFormat="1" ht="25.5" x14ac:dyDescent="0.25">
      <c r="A49" s="46">
        <v>2016</v>
      </c>
      <c r="B49" s="46" t="s">
        <v>371</v>
      </c>
      <c r="C49" s="13" t="s">
        <v>127</v>
      </c>
      <c r="D49" s="38"/>
      <c r="E49" s="37" t="s">
        <v>126</v>
      </c>
      <c r="F49" s="15">
        <v>44410.492999999995</v>
      </c>
      <c r="G49" s="15">
        <f>+F49</f>
        <v>44410.492999999995</v>
      </c>
    </row>
    <row r="50" spans="1:7" s="36" customFormat="1" ht="25.5" x14ac:dyDescent="0.25">
      <c r="A50" s="46">
        <v>2016</v>
      </c>
      <c r="B50" s="46" t="s">
        <v>371</v>
      </c>
      <c r="C50" s="13" t="s">
        <v>125</v>
      </c>
      <c r="D50" s="38"/>
      <c r="E50" s="37" t="s">
        <v>126</v>
      </c>
      <c r="F50" s="15">
        <v>44410.492999999995</v>
      </c>
      <c r="G50" s="15">
        <f>+F50</f>
        <v>44410.492999999995</v>
      </c>
    </row>
    <row r="51" spans="1:7" s="36" customFormat="1" ht="25.5" x14ac:dyDescent="0.25">
      <c r="A51" s="46">
        <v>2016</v>
      </c>
      <c r="B51" s="46" t="s">
        <v>371</v>
      </c>
      <c r="C51" s="13" t="s">
        <v>128</v>
      </c>
      <c r="D51" s="38"/>
      <c r="E51" s="37" t="s">
        <v>126</v>
      </c>
      <c r="F51" s="15">
        <v>44410.492999999995</v>
      </c>
      <c r="G51" s="15">
        <f>+F51</f>
        <v>44410.492999999995</v>
      </c>
    </row>
    <row r="52" spans="1:7" s="36" customFormat="1" ht="25.5" x14ac:dyDescent="0.25">
      <c r="A52" s="46">
        <v>2016</v>
      </c>
      <c r="B52" s="46" t="s">
        <v>371</v>
      </c>
      <c r="C52" s="13" t="s">
        <v>143</v>
      </c>
      <c r="D52" s="38"/>
      <c r="E52" s="37">
        <v>1</v>
      </c>
      <c r="F52" s="15">
        <v>44787.6</v>
      </c>
      <c r="G52" s="15">
        <f>+F52</f>
        <v>44787.6</v>
      </c>
    </row>
    <row r="53" spans="1:7" s="36" customFormat="1" ht="16.5" x14ac:dyDescent="0.25">
      <c r="A53" s="46">
        <v>2016</v>
      </c>
      <c r="B53" s="46" t="s">
        <v>371</v>
      </c>
      <c r="C53" s="13" t="s">
        <v>47</v>
      </c>
      <c r="D53" s="38"/>
      <c r="E53" s="37">
        <v>1</v>
      </c>
      <c r="F53" s="15">
        <v>48355.199999999997</v>
      </c>
      <c r="G53" s="15">
        <f>+F53</f>
        <v>48355.199999999997</v>
      </c>
    </row>
    <row r="54" spans="1:7" s="36" customFormat="1" ht="16.5" x14ac:dyDescent="0.25">
      <c r="A54" s="46">
        <v>2016</v>
      </c>
      <c r="B54" s="46" t="s">
        <v>371</v>
      </c>
      <c r="C54" s="13" t="s">
        <v>85</v>
      </c>
      <c r="D54" s="38"/>
      <c r="E54" s="37">
        <v>1</v>
      </c>
      <c r="F54" s="15">
        <v>49065.899999999994</v>
      </c>
      <c r="G54" s="15">
        <f>+F54</f>
        <v>49065.899999999994</v>
      </c>
    </row>
    <row r="55" spans="1:7" s="36" customFormat="1" ht="25.5" x14ac:dyDescent="0.25">
      <c r="A55" s="46">
        <v>2016</v>
      </c>
      <c r="B55" s="46" t="s">
        <v>371</v>
      </c>
      <c r="C55" s="13" t="s">
        <v>86</v>
      </c>
      <c r="D55" s="38"/>
      <c r="E55" s="37">
        <v>1</v>
      </c>
      <c r="F55" s="15">
        <v>49200</v>
      </c>
      <c r="G55" s="15">
        <f>+F55</f>
        <v>49200</v>
      </c>
    </row>
    <row r="56" spans="1:7" s="36" customFormat="1" ht="16.5" x14ac:dyDescent="0.25">
      <c r="A56" s="46">
        <v>2016</v>
      </c>
      <c r="B56" s="46" t="s">
        <v>371</v>
      </c>
      <c r="C56" s="13" t="s">
        <v>256</v>
      </c>
      <c r="D56" s="38"/>
      <c r="E56" s="37">
        <v>1</v>
      </c>
      <c r="F56" s="15">
        <v>50025</v>
      </c>
      <c r="G56" s="15">
        <f>+F56</f>
        <v>50025</v>
      </c>
    </row>
    <row r="57" spans="1:7" s="36" customFormat="1" ht="16.5" x14ac:dyDescent="0.25">
      <c r="A57" s="46">
        <v>2016</v>
      </c>
      <c r="B57" s="46" t="s">
        <v>371</v>
      </c>
      <c r="C57" s="13" t="s">
        <v>14</v>
      </c>
      <c r="D57" s="38"/>
      <c r="E57" s="37">
        <v>2</v>
      </c>
      <c r="F57" s="15">
        <v>26526.474999999999</v>
      </c>
      <c r="G57" s="15">
        <f>46133*1.15</f>
        <v>53052.95</v>
      </c>
    </row>
    <row r="58" spans="1:7" s="36" customFormat="1" ht="25.5" x14ac:dyDescent="0.25">
      <c r="A58" s="46">
        <v>2016</v>
      </c>
      <c r="B58" s="46" t="s">
        <v>371</v>
      </c>
      <c r="C58" s="13" t="s">
        <v>51</v>
      </c>
      <c r="D58" s="38"/>
      <c r="E58" s="37">
        <v>1</v>
      </c>
      <c r="F58" s="15">
        <v>53493.900227459984</v>
      </c>
      <c r="G58" s="15">
        <f>+F58</f>
        <v>53493.900227459984</v>
      </c>
    </row>
    <row r="59" spans="1:7" s="36" customFormat="1" ht="16.5" x14ac:dyDescent="0.25">
      <c r="A59" s="46">
        <v>2016</v>
      </c>
      <c r="B59" s="46" t="s">
        <v>371</v>
      </c>
      <c r="C59" s="13" t="s">
        <v>52</v>
      </c>
      <c r="D59" s="38"/>
      <c r="E59" s="37">
        <v>1</v>
      </c>
      <c r="F59" s="15">
        <v>53747.55</v>
      </c>
      <c r="G59" s="15">
        <f>+F59</f>
        <v>53747.55</v>
      </c>
    </row>
    <row r="60" spans="1:7" s="36" customFormat="1" ht="16.5" x14ac:dyDescent="0.25">
      <c r="A60" s="46">
        <v>2016</v>
      </c>
      <c r="B60" s="46" t="s">
        <v>371</v>
      </c>
      <c r="C60" s="13" t="s">
        <v>11</v>
      </c>
      <c r="D60" s="38"/>
      <c r="E60" s="37">
        <v>1</v>
      </c>
      <c r="F60" s="15">
        <v>54091.96</v>
      </c>
      <c r="G60" s="15">
        <f>+F60</f>
        <v>54091.96</v>
      </c>
    </row>
    <row r="61" spans="1:7" s="36" customFormat="1" ht="25.5" x14ac:dyDescent="0.25">
      <c r="A61" s="46">
        <v>2016</v>
      </c>
      <c r="B61" s="46" t="s">
        <v>371</v>
      </c>
      <c r="C61" s="13" t="s">
        <v>257</v>
      </c>
      <c r="D61" s="38"/>
      <c r="E61" s="37">
        <v>1</v>
      </c>
      <c r="F61" s="15">
        <v>54520</v>
      </c>
      <c r="G61" s="15">
        <f>+F61</f>
        <v>54520</v>
      </c>
    </row>
    <row r="62" spans="1:7" s="36" customFormat="1" ht="25.5" x14ac:dyDescent="0.25">
      <c r="A62" s="46">
        <v>2016</v>
      </c>
      <c r="B62" s="46" t="s">
        <v>371</v>
      </c>
      <c r="C62" s="13" t="s">
        <v>89</v>
      </c>
      <c r="D62" s="38"/>
      <c r="E62" s="37">
        <v>1</v>
      </c>
      <c r="F62" s="15">
        <v>56411</v>
      </c>
      <c r="G62" s="15">
        <f>+F62</f>
        <v>56411</v>
      </c>
    </row>
    <row r="63" spans="1:7" s="36" customFormat="1" ht="25.5" x14ac:dyDescent="0.25">
      <c r="A63" s="46">
        <v>2016</v>
      </c>
      <c r="B63" s="46" t="s">
        <v>371</v>
      </c>
      <c r="C63" s="13" t="s">
        <v>145</v>
      </c>
      <c r="D63" s="38"/>
      <c r="E63" s="37">
        <v>1</v>
      </c>
      <c r="F63" s="15">
        <v>56767.499999999993</v>
      </c>
      <c r="G63" s="15">
        <f>+F63</f>
        <v>56767.499999999993</v>
      </c>
    </row>
    <row r="64" spans="1:7" s="36" customFormat="1" ht="25.5" x14ac:dyDescent="0.25">
      <c r="A64" s="46">
        <v>2016</v>
      </c>
      <c r="B64" s="46" t="s">
        <v>371</v>
      </c>
      <c r="C64" s="13" t="s">
        <v>70</v>
      </c>
      <c r="D64" s="38"/>
      <c r="E64" s="37">
        <v>2</v>
      </c>
      <c r="F64" s="15">
        <v>28396.799999999999</v>
      </c>
      <c r="G64" s="15">
        <v>56793.599999999999</v>
      </c>
    </row>
    <row r="65" spans="1:7" s="36" customFormat="1" ht="16.5" x14ac:dyDescent="0.25">
      <c r="A65" s="46">
        <v>2016</v>
      </c>
      <c r="B65" s="46" t="s">
        <v>371</v>
      </c>
      <c r="C65" s="13" t="s">
        <v>54</v>
      </c>
      <c r="D65" s="38"/>
      <c r="E65" s="37">
        <v>1</v>
      </c>
      <c r="F65" s="15">
        <v>57068.232960000001</v>
      </c>
      <c r="G65" s="15">
        <f>+F65</f>
        <v>57068.232960000001</v>
      </c>
    </row>
    <row r="66" spans="1:7" s="36" customFormat="1" ht="16.5" x14ac:dyDescent="0.25">
      <c r="A66" s="46">
        <v>2016</v>
      </c>
      <c r="B66" s="46" t="s">
        <v>371</v>
      </c>
      <c r="C66" s="13" t="s">
        <v>71</v>
      </c>
      <c r="D66" s="38"/>
      <c r="E66" s="37">
        <v>2</v>
      </c>
      <c r="F66" s="15">
        <v>29287.68</v>
      </c>
      <c r="G66" s="15">
        <v>58575.360000000001</v>
      </c>
    </row>
    <row r="67" spans="1:7" s="36" customFormat="1" ht="16.5" x14ac:dyDescent="0.25">
      <c r="A67" s="46">
        <v>2016</v>
      </c>
      <c r="B67" s="46" t="s">
        <v>371</v>
      </c>
      <c r="C67" s="13" t="s">
        <v>239</v>
      </c>
      <c r="D67" s="38"/>
      <c r="E67" s="37">
        <v>1</v>
      </c>
      <c r="F67" s="15">
        <v>59498.719999999994</v>
      </c>
      <c r="G67" s="15">
        <f>+F67</f>
        <v>59498.719999999994</v>
      </c>
    </row>
    <row r="68" spans="1:7" s="36" customFormat="1" ht="25.5" x14ac:dyDescent="0.25">
      <c r="A68" s="46">
        <v>2016</v>
      </c>
      <c r="B68" s="46" t="s">
        <v>371</v>
      </c>
      <c r="C68" s="13" t="s">
        <v>229</v>
      </c>
      <c r="D68" s="38"/>
      <c r="E68" s="37">
        <v>1</v>
      </c>
      <c r="F68" s="15">
        <v>61287.44</v>
      </c>
      <c r="G68" s="15">
        <f>+F68</f>
        <v>61287.44</v>
      </c>
    </row>
    <row r="69" spans="1:7" s="36" customFormat="1" ht="16.5" x14ac:dyDescent="0.25">
      <c r="A69" s="46">
        <v>2016</v>
      </c>
      <c r="B69" s="46" t="s">
        <v>371</v>
      </c>
      <c r="C69" s="13" t="s">
        <v>23</v>
      </c>
      <c r="D69" s="38"/>
      <c r="E69" s="37">
        <v>2</v>
      </c>
      <c r="F69" s="15">
        <v>31177.82388</v>
      </c>
      <c r="G69" s="15">
        <v>62355.64776</v>
      </c>
    </row>
    <row r="70" spans="1:7" s="36" customFormat="1" ht="25.5" x14ac:dyDescent="0.25">
      <c r="A70" s="46">
        <v>2016</v>
      </c>
      <c r="B70" s="46" t="s">
        <v>371</v>
      </c>
      <c r="C70" s="13" t="s">
        <v>252</v>
      </c>
      <c r="D70" s="38"/>
      <c r="E70" s="37">
        <v>1</v>
      </c>
      <c r="F70" s="15">
        <v>62736.222135999997</v>
      </c>
      <c r="G70" s="15">
        <f>+F70</f>
        <v>62736.222135999997</v>
      </c>
    </row>
    <row r="71" spans="1:7" s="36" customFormat="1" ht="25.5" x14ac:dyDescent="0.25">
      <c r="A71" s="46">
        <v>2016</v>
      </c>
      <c r="B71" s="46" t="s">
        <v>371</v>
      </c>
      <c r="C71" s="19" t="s">
        <v>117</v>
      </c>
      <c r="D71" s="38"/>
      <c r="E71" s="37">
        <v>2</v>
      </c>
      <c r="F71" s="15">
        <v>31616.95</v>
      </c>
      <c r="G71" s="15">
        <v>63233.9</v>
      </c>
    </row>
    <row r="72" spans="1:7" s="36" customFormat="1" ht="16.5" x14ac:dyDescent="0.25">
      <c r="A72" s="46">
        <v>2016</v>
      </c>
      <c r="B72" s="46" t="s">
        <v>371</v>
      </c>
      <c r="C72" s="13" t="s">
        <v>91</v>
      </c>
      <c r="D72" s="38"/>
      <c r="E72" s="37">
        <v>1</v>
      </c>
      <c r="F72" s="15">
        <v>64351.57</v>
      </c>
      <c r="G72" s="15">
        <f>+F72</f>
        <v>64351.57</v>
      </c>
    </row>
    <row r="73" spans="1:7" s="36" customFormat="1" ht="25.5" x14ac:dyDescent="0.25">
      <c r="A73" s="46">
        <v>2016</v>
      </c>
      <c r="B73" s="46" t="s">
        <v>371</v>
      </c>
      <c r="C73" s="19" t="s">
        <v>119</v>
      </c>
      <c r="D73" s="38"/>
      <c r="E73" s="37">
        <v>2</v>
      </c>
      <c r="F73" s="15">
        <v>32480.559243999996</v>
      </c>
      <c r="G73" s="15">
        <v>64961.120000000003</v>
      </c>
    </row>
    <row r="74" spans="1:7" s="36" customFormat="1" ht="25.5" x14ac:dyDescent="0.25">
      <c r="A74" s="46">
        <v>2016</v>
      </c>
      <c r="B74" s="46" t="s">
        <v>371</v>
      </c>
      <c r="C74" s="13" t="s">
        <v>130</v>
      </c>
      <c r="D74" s="38"/>
      <c r="E74" s="37">
        <v>1</v>
      </c>
      <c r="F74" s="15">
        <v>65605.167431999987</v>
      </c>
      <c r="G74" s="15">
        <f>+F74</f>
        <v>65605.167431999987</v>
      </c>
    </row>
    <row r="75" spans="1:7" s="36" customFormat="1" ht="25.5" x14ac:dyDescent="0.25">
      <c r="A75" s="46">
        <v>2016</v>
      </c>
      <c r="B75" s="46" t="s">
        <v>371</v>
      </c>
      <c r="C75" s="19" t="s">
        <v>111</v>
      </c>
      <c r="D75" s="38"/>
      <c r="E75" s="37">
        <v>2</v>
      </c>
      <c r="F75" s="15">
        <v>32934.720000000001</v>
      </c>
      <c r="G75" s="15">
        <f>+F75*2</f>
        <v>65869.440000000002</v>
      </c>
    </row>
    <row r="76" spans="1:7" s="36" customFormat="1" ht="25.5" x14ac:dyDescent="0.25">
      <c r="A76" s="46">
        <v>2016</v>
      </c>
      <c r="B76" s="46" t="s">
        <v>371</v>
      </c>
      <c r="C76" s="13" t="s">
        <v>164</v>
      </c>
      <c r="D76" s="38"/>
      <c r="E76" s="37">
        <v>1</v>
      </c>
      <c r="F76" s="15">
        <v>66999.990000000005</v>
      </c>
      <c r="G76" s="15">
        <f>+F76</f>
        <v>66999.990000000005</v>
      </c>
    </row>
    <row r="77" spans="1:7" s="36" customFormat="1" ht="25.5" x14ac:dyDescent="0.25">
      <c r="A77" s="46">
        <v>2016</v>
      </c>
      <c r="B77" s="46" t="s">
        <v>371</v>
      </c>
      <c r="C77" s="13" t="s">
        <v>165</v>
      </c>
      <c r="D77" s="38"/>
      <c r="E77" s="37">
        <v>1</v>
      </c>
      <c r="F77" s="15">
        <v>66999.990000000005</v>
      </c>
      <c r="G77" s="15">
        <f>+F77</f>
        <v>66999.990000000005</v>
      </c>
    </row>
    <row r="78" spans="1:7" s="36" customFormat="1" ht="25.5" x14ac:dyDescent="0.25">
      <c r="A78" s="46">
        <v>2016</v>
      </c>
      <c r="B78" s="46" t="s">
        <v>371</v>
      </c>
      <c r="C78" s="13" t="s">
        <v>166</v>
      </c>
      <c r="D78" s="38"/>
      <c r="E78" s="37">
        <v>1</v>
      </c>
      <c r="F78" s="15">
        <v>66999.990000000005</v>
      </c>
      <c r="G78" s="15">
        <f>+F78</f>
        <v>66999.990000000005</v>
      </c>
    </row>
    <row r="79" spans="1:7" s="36" customFormat="1" ht="25.5" x14ac:dyDescent="0.25">
      <c r="A79" s="46">
        <v>2016</v>
      </c>
      <c r="B79" s="46" t="s">
        <v>371</v>
      </c>
      <c r="C79" s="13" t="s">
        <v>167</v>
      </c>
      <c r="D79" s="38"/>
      <c r="E79" s="37">
        <v>1</v>
      </c>
      <c r="F79" s="15">
        <v>66999.990000000005</v>
      </c>
      <c r="G79" s="15">
        <f>+F79</f>
        <v>66999.990000000005</v>
      </c>
    </row>
    <row r="80" spans="1:7" s="36" customFormat="1" ht="25.5" x14ac:dyDescent="0.25">
      <c r="A80" s="46">
        <v>2016</v>
      </c>
      <c r="B80" s="46" t="s">
        <v>371</v>
      </c>
      <c r="C80" s="13" t="s">
        <v>168</v>
      </c>
      <c r="D80" s="38"/>
      <c r="E80" s="37">
        <v>1</v>
      </c>
      <c r="F80" s="15">
        <v>66999.990000000005</v>
      </c>
      <c r="G80" s="15">
        <f>+F80</f>
        <v>66999.990000000005</v>
      </c>
    </row>
    <row r="81" spans="1:7" s="36" customFormat="1" ht="25.5" x14ac:dyDescent="0.25">
      <c r="A81" s="46">
        <v>2016</v>
      </c>
      <c r="B81" s="46" t="s">
        <v>371</v>
      </c>
      <c r="C81" s="13" t="s">
        <v>169</v>
      </c>
      <c r="D81" s="38"/>
      <c r="E81" s="37">
        <v>1</v>
      </c>
      <c r="F81" s="15">
        <v>66999.990000000005</v>
      </c>
      <c r="G81" s="15">
        <f>+F81</f>
        <v>66999.990000000005</v>
      </c>
    </row>
    <row r="82" spans="1:7" s="36" customFormat="1" ht="25.5" x14ac:dyDescent="0.25">
      <c r="A82" s="46">
        <v>2016</v>
      </c>
      <c r="B82" s="46" t="s">
        <v>371</v>
      </c>
      <c r="C82" s="13" t="s">
        <v>170</v>
      </c>
      <c r="D82" s="38"/>
      <c r="E82" s="37">
        <v>1</v>
      </c>
      <c r="F82" s="15">
        <v>66999.990000000005</v>
      </c>
      <c r="G82" s="15">
        <f>+F82</f>
        <v>66999.990000000005</v>
      </c>
    </row>
    <row r="83" spans="1:7" s="36" customFormat="1" ht="25.5" x14ac:dyDescent="0.25">
      <c r="A83" s="46">
        <v>2016</v>
      </c>
      <c r="B83" s="46" t="s">
        <v>371</v>
      </c>
      <c r="C83" s="13" t="s">
        <v>171</v>
      </c>
      <c r="D83" s="38"/>
      <c r="E83" s="37">
        <v>1</v>
      </c>
      <c r="F83" s="15">
        <v>66999.990000000005</v>
      </c>
      <c r="G83" s="15">
        <f>+F83</f>
        <v>66999.990000000005</v>
      </c>
    </row>
    <row r="84" spans="1:7" s="36" customFormat="1" ht="25.5" x14ac:dyDescent="0.25">
      <c r="A84" s="46">
        <v>2016</v>
      </c>
      <c r="B84" s="46" t="s">
        <v>371</v>
      </c>
      <c r="C84" s="13" t="s">
        <v>172</v>
      </c>
      <c r="D84" s="38"/>
      <c r="E84" s="37">
        <v>1</v>
      </c>
      <c r="F84" s="15">
        <v>66999.990000000005</v>
      </c>
      <c r="G84" s="15">
        <f>+F84</f>
        <v>66999.990000000005</v>
      </c>
    </row>
    <row r="85" spans="1:7" s="36" customFormat="1" ht="25.5" x14ac:dyDescent="0.25">
      <c r="A85" s="46">
        <v>2016</v>
      </c>
      <c r="B85" s="46" t="s">
        <v>371</v>
      </c>
      <c r="C85" s="13" t="s">
        <v>174</v>
      </c>
      <c r="D85" s="38"/>
      <c r="E85" s="37">
        <v>1</v>
      </c>
      <c r="F85" s="15">
        <v>66999.990000000005</v>
      </c>
      <c r="G85" s="15">
        <f>+F85</f>
        <v>66999.990000000005</v>
      </c>
    </row>
    <row r="86" spans="1:7" s="36" customFormat="1" ht="25.5" x14ac:dyDescent="0.25">
      <c r="A86" s="46">
        <v>2016</v>
      </c>
      <c r="B86" s="46" t="s">
        <v>371</v>
      </c>
      <c r="C86" s="13" t="s">
        <v>175</v>
      </c>
      <c r="D86" s="38"/>
      <c r="E86" s="37">
        <v>1</v>
      </c>
      <c r="F86" s="15">
        <v>66999.990000000005</v>
      </c>
      <c r="G86" s="15">
        <f>+F86</f>
        <v>66999.990000000005</v>
      </c>
    </row>
    <row r="87" spans="1:7" s="36" customFormat="1" ht="25.5" x14ac:dyDescent="0.25">
      <c r="A87" s="46">
        <v>2016</v>
      </c>
      <c r="B87" s="46" t="s">
        <v>371</v>
      </c>
      <c r="C87" s="13" t="s">
        <v>176</v>
      </c>
      <c r="D87" s="38"/>
      <c r="E87" s="37">
        <v>1</v>
      </c>
      <c r="F87" s="15">
        <v>66999.990000000005</v>
      </c>
      <c r="G87" s="15">
        <f>+F87</f>
        <v>66999.990000000005</v>
      </c>
    </row>
    <row r="88" spans="1:7" s="36" customFormat="1" ht="25.5" x14ac:dyDescent="0.25">
      <c r="A88" s="46">
        <v>2016</v>
      </c>
      <c r="B88" s="46" t="s">
        <v>371</v>
      </c>
      <c r="C88" s="13" t="s">
        <v>92</v>
      </c>
      <c r="D88" s="38"/>
      <c r="E88" s="37">
        <v>1</v>
      </c>
      <c r="F88" s="15">
        <f>58250*1.16</f>
        <v>67570</v>
      </c>
      <c r="G88" s="15">
        <f>+F88</f>
        <v>67570</v>
      </c>
    </row>
    <row r="89" spans="1:7" s="36" customFormat="1" ht="16.5" x14ac:dyDescent="0.25">
      <c r="A89" s="46">
        <v>2016</v>
      </c>
      <c r="B89" s="46" t="s">
        <v>371</v>
      </c>
      <c r="C89" s="13" t="s">
        <v>131</v>
      </c>
      <c r="D89" s="38"/>
      <c r="E89" s="37">
        <v>1</v>
      </c>
      <c r="F89" s="15">
        <v>67677.5</v>
      </c>
      <c r="G89" s="15">
        <f>+F89</f>
        <v>67677.5</v>
      </c>
    </row>
    <row r="90" spans="1:7" s="36" customFormat="1" ht="16.5" x14ac:dyDescent="0.25">
      <c r="A90" s="46">
        <v>2016</v>
      </c>
      <c r="B90" s="46" t="s">
        <v>371</v>
      </c>
      <c r="C90" s="13" t="s">
        <v>93</v>
      </c>
      <c r="D90" s="38"/>
      <c r="E90" s="37">
        <v>1</v>
      </c>
      <c r="F90" s="15">
        <v>69162.074099999998</v>
      </c>
      <c r="G90" s="15">
        <f>+F90</f>
        <v>69162.074099999998</v>
      </c>
    </row>
    <row r="91" spans="1:7" s="36" customFormat="1" ht="25.5" x14ac:dyDescent="0.25">
      <c r="A91" s="46">
        <v>2016</v>
      </c>
      <c r="B91" s="46" t="s">
        <v>371</v>
      </c>
      <c r="C91" s="13" t="s">
        <v>132</v>
      </c>
      <c r="D91" s="38"/>
      <c r="E91" s="37">
        <v>1</v>
      </c>
      <c r="F91" s="15">
        <v>69162.074099999998</v>
      </c>
      <c r="G91" s="15">
        <f>+F91</f>
        <v>69162.074099999998</v>
      </c>
    </row>
    <row r="92" spans="1:7" s="36" customFormat="1" ht="16.5" x14ac:dyDescent="0.25">
      <c r="A92" s="46">
        <v>2016</v>
      </c>
      <c r="B92" s="46" t="s">
        <v>371</v>
      </c>
      <c r="C92" s="13" t="s">
        <v>133</v>
      </c>
      <c r="D92" s="38"/>
      <c r="E92" s="37">
        <v>1</v>
      </c>
      <c r="F92" s="15">
        <v>69306.682000000001</v>
      </c>
      <c r="G92" s="15">
        <f>+F92</f>
        <v>69306.682000000001</v>
      </c>
    </row>
    <row r="93" spans="1:7" s="36" customFormat="1" ht="16.5" x14ac:dyDescent="0.25">
      <c r="A93" s="46">
        <v>2016</v>
      </c>
      <c r="B93" s="46" t="s">
        <v>371</v>
      </c>
      <c r="C93" s="13" t="s">
        <v>57</v>
      </c>
      <c r="D93" s="38"/>
      <c r="E93" s="37">
        <v>1</v>
      </c>
      <c r="F93" s="15">
        <v>70696.47</v>
      </c>
      <c r="G93" s="15">
        <f>+F93</f>
        <v>70696.47</v>
      </c>
    </row>
    <row r="94" spans="1:7" s="36" customFormat="1" ht="25.5" x14ac:dyDescent="0.25">
      <c r="A94" s="46">
        <v>2016</v>
      </c>
      <c r="B94" s="46" t="s">
        <v>371</v>
      </c>
      <c r="C94" s="13" t="s">
        <v>134</v>
      </c>
      <c r="D94" s="38"/>
      <c r="E94" s="37">
        <v>1</v>
      </c>
      <c r="F94" s="15">
        <v>70702</v>
      </c>
      <c r="G94" s="15">
        <f>+F94</f>
        <v>70702</v>
      </c>
    </row>
    <row r="95" spans="1:7" s="36" customFormat="1" ht="16.5" x14ac:dyDescent="0.25">
      <c r="A95" s="46">
        <v>2016</v>
      </c>
      <c r="B95" s="46" t="s">
        <v>371</v>
      </c>
      <c r="C95" s="13" t="s">
        <v>241</v>
      </c>
      <c r="D95" s="38"/>
      <c r="E95" s="37">
        <v>1</v>
      </c>
      <c r="F95" s="15">
        <v>72777.530671999994</v>
      </c>
      <c r="G95" s="15">
        <f>+F95</f>
        <v>72777.530671999994</v>
      </c>
    </row>
    <row r="96" spans="1:7" s="36" customFormat="1" ht="16.5" x14ac:dyDescent="0.25">
      <c r="A96" s="46">
        <v>2016</v>
      </c>
      <c r="B96" s="46" t="s">
        <v>371</v>
      </c>
      <c r="C96" s="13" t="s">
        <v>32</v>
      </c>
      <c r="D96" s="38"/>
      <c r="E96" s="37">
        <v>2</v>
      </c>
      <c r="F96" s="15">
        <v>36663.22</v>
      </c>
      <c r="G96" s="15">
        <v>73326.44</v>
      </c>
    </row>
    <row r="97" spans="1:7" s="36" customFormat="1" ht="16.5" x14ac:dyDescent="0.25">
      <c r="A97" s="46">
        <v>2016</v>
      </c>
      <c r="B97" s="46" t="s">
        <v>371</v>
      </c>
      <c r="C97" s="13" t="s">
        <v>94</v>
      </c>
      <c r="D97" s="38"/>
      <c r="E97" s="37">
        <v>1</v>
      </c>
      <c r="F97" s="15">
        <v>73813.06</v>
      </c>
      <c r="G97" s="15">
        <f>+F97</f>
        <v>73813.06</v>
      </c>
    </row>
    <row r="98" spans="1:7" s="36" customFormat="1" ht="16.5" x14ac:dyDescent="0.25">
      <c r="A98" s="46">
        <v>2016</v>
      </c>
      <c r="B98" s="46" t="s">
        <v>371</v>
      </c>
      <c r="C98" s="13" t="s">
        <v>95</v>
      </c>
      <c r="D98" s="38"/>
      <c r="E98" s="37">
        <v>1</v>
      </c>
      <c r="F98" s="15">
        <v>73954.320000000007</v>
      </c>
      <c r="G98" s="15">
        <f>+F98</f>
        <v>73954.320000000007</v>
      </c>
    </row>
    <row r="99" spans="1:7" s="36" customFormat="1" ht="16.5" x14ac:dyDescent="0.25">
      <c r="A99" s="46">
        <v>2016</v>
      </c>
      <c r="B99" s="46" t="s">
        <v>371</v>
      </c>
      <c r="C99" s="13" t="s">
        <v>58</v>
      </c>
      <c r="D99" s="38"/>
      <c r="E99" s="37">
        <v>1</v>
      </c>
      <c r="F99" s="15">
        <v>75387.8</v>
      </c>
      <c r="G99" s="15">
        <f>+F99</f>
        <v>75387.8</v>
      </c>
    </row>
    <row r="100" spans="1:7" s="36" customFormat="1" ht="16.5" x14ac:dyDescent="0.25">
      <c r="A100" s="46">
        <v>2016</v>
      </c>
      <c r="B100" s="46" t="s">
        <v>371</v>
      </c>
      <c r="C100" s="13" t="s">
        <v>135</v>
      </c>
      <c r="D100" s="38"/>
      <c r="E100" s="37">
        <v>1</v>
      </c>
      <c r="F100" s="15">
        <v>76231.975008000009</v>
      </c>
      <c r="G100" s="15">
        <f>+F100</f>
        <v>76231.975008000009</v>
      </c>
    </row>
    <row r="101" spans="1:7" s="36" customFormat="1" ht="16.5" x14ac:dyDescent="0.25">
      <c r="A101" s="46">
        <v>2016</v>
      </c>
      <c r="B101" s="46" t="s">
        <v>371</v>
      </c>
      <c r="C101" s="13" t="s">
        <v>31</v>
      </c>
      <c r="D101" s="38"/>
      <c r="E101" s="37">
        <v>2</v>
      </c>
      <c r="F101" s="15">
        <v>38389.486786417794</v>
      </c>
      <c r="G101" s="15">
        <v>76778.973572835588</v>
      </c>
    </row>
    <row r="102" spans="1:7" s="36" customFormat="1" ht="16.5" x14ac:dyDescent="0.25">
      <c r="A102" s="46">
        <v>2016</v>
      </c>
      <c r="B102" s="46" t="s">
        <v>371</v>
      </c>
      <c r="C102" s="13" t="s">
        <v>182</v>
      </c>
      <c r="D102" s="38"/>
      <c r="E102" s="37">
        <v>1</v>
      </c>
      <c r="F102" s="15">
        <v>76900</v>
      </c>
      <c r="G102" s="15">
        <f>+F102</f>
        <v>76900</v>
      </c>
    </row>
    <row r="103" spans="1:7" s="36" customFormat="1" ht="16.5" x14ac:dyDescent="0.25">
      <c r="A103" s="46">
        <v>2016</v>
      </c>
      <c r="B103" s="46" t="s">
        <v>371</v>
      </c>
      <c r="C103" s="13" t="s">
        <v>183</v>
      </c>
      <c r="D103" s="38"/>
      <c r="E103" s="37">
        <v>1</v>
      </c>
      <c r="F103" s="15">
        <v>76900</v>
      </c>
      <c r="G103" s="15">
        <f>+F103</f>
        <v>76900</v>
      </c>
    </row>
    <row r="104" spans="1:7" s="36" customFormat="1" ht="16.5" x14ac:dyDescent="0.25">
      <c r="A104" s="46">
        <v>2016</v>
      </c>
      <c r="B104" s="46" t="s">
        <v>371</v>
      </c>
      <c r="C104" s="13" t="s">
        <v>189</v>
      </c>
      <c r="D104" s="38"/>
      <c r="E104" s="37">
        <v>1</v>
      </c>
      <c r="F104" s="15">
        <v>76900</v>
      </c>
      <c r="G104" s="15">
        <f>+F104</f>
        <v>76900</v>
      </c>
    </row>
    <row r="105" spans="1:7" s="36" customFormat="1" ht="16.5" x14ac:dyDescent="0.25">
      <c r="A105" s="46">
        <v>2016</v>
      </c>
      <c r="B105" s="46" t="s">
        <v>371</v>
      </c>
      <c r="C105" s="13" t="s">
        <v>190</v>
      </c>
      <c r="D105" s="38"/>
      <c r="E105" s="37">
        <v>1</v>
      </c>
      <c r="F105" s="15">
        <v>76900</v>
      </c>
      <c r="G105" s="15">
        <f>+F105</f>
        <v>76900</v>
      </c>
    </row>
    <row r="106" spans="1:7" s="36" customFormat="1" ht="16.5" x14ac:dyDescent="0.25">
      <c r="A106" s="46">
        <v>2016</v>
      </c>
      <c r="B106" s="46" t="s">
        <v>371</v>
      </c>
      <c r="C106" s="13" t="s">
        <v>191</v>
      </c>
      <c r="D106" s="38"/>
      <c r="E106" s="37">
        <v>1</v>
      </c>
      <c r="F106" s="15">
        <v>76900</v>
      </c>
      <c r="G106" s="15">
        <f>+F106</f>
        <v>76900</v>
      </c>
    </row>
    <row r="107" spans="1:7" s="36" customFormat="1" ht="16.5" x14ac:dyDescent="0.25">
      <c r="A107" s="46">
        <v>2016</v>
      </c>
      <c r="B107" s="46" t="s">
        <v>371</v>
      </c>
      <c r="C107" s="13" t="s">
        <v>192</v>
      </c>
      <c r="D107" s="38"/>
      <c r="E107" s="37">
        <v>1</v>
      </c>
      <c r="F107" s="15">
        <v>76900</v>
      </c>
      <c r="G107" s="15">
        <f>+F107</f>
        <v>76900</v>
      </c>
    </row>
    <row r="108" spans="1:7" s="36" customFormat="1" ht="16.5" x14ac:dyDescent="0.25">
      <c r="A108" s="46">
        <v>2016</v>
      </c>
      <c r="B108" s="46" t="s">
        <v>371</v>
      </c>
      <c r="C108" s="13" t="s">
        <v>193</v>
      </c>
      <c r="D108" s="38"/>
      <c r="E108" s="37">
        <v>1</v>
      </c>
      <c r="F108" s="15">
        <v>76900</v>
      </c>
      <c r="G108" s="15">
        <f>+F108</f>
        <v>76900</v>
      </c>
    </row>
    <row r="109" spans="1:7" s="36" customFormat="1" ht="16.5" x14ac:dyDescent="0.25">
      <c r="A109" s="46">
        <v>2016</v>
      </c>
      <c r="B109" s="46" t="s">
        <v>371</v>
      </c>
      <c r="C109" s="13" t="s">
        <v>187</v>
      </c>
      <c r="D109" s="38"/>
      <c r="E109" s="37">
        <v>1</v>
      </c>
      <c r="F109" s="15">
        <v>76900.009999999995</v>
      </c>
      <c r="G109" s="15">
        <f>+F109</f>
        <v>76900.009999999995</v>
      </c>
    </row>
    <row r="110" spans="1:7" s="36" customFormat="1" ht="16.5" x14ac:dyDescent="0.25">
      <c r="A110" s="46">
        <v>2016</v>
      </c>
      <c r="B110" s="46" t="s">
        <v>371</v>
      </c>
      <c r="C110" s="13" t="s">
        <v>188</v>
      </c>
      <c r="D110" s="38"/>
      <c r="E110" s="37">
        <v>1</v>
      </c>
      <c r="F110" s="15">
        <v>76900.009999999995</v>
      </c>
      <c r="G110" s="15">
        <f>+F110</f>
        <v>76900.009999999995</v>
      </c>
    </row>
    <row r="111" spans="1:7" s="36" customFormat="1" ht="15.75" x14ac:dyDescent="0.25">
      <c r="A111" s="46">
        <v>2016</v>
      </c>
      <c r="B111" s="46" t="s">
        <v>371</v>
      </c>
      <c r="C111" s="13" t="s">
        <v>81</v>
      </c>
      <c r="D111" s="38"/>
      <c r="E111" s="28">
        <v>2</v>
      </c>
      <c r="F111" s="15">
        <f>33567.4*1.16</f>
        <v>38938.184000000001</v>
      </c>
      <c r="G111" s="15">
        <f>+F111*E111</f>
        <v>77876.368000000002</v>
      </c>
    </row>
    <row r="112" spans="1:7" s="36" customFormat="1" ht="16.5" x14ac:dyDescent="0.25">
      <c r="A112" s="46">
        <v>2016</v>
      </c>
      <c r="B112" s="46" t="s">
        <v>371</v>
      </c>
      <c r="C112" s="13" t="s">
        <v>39</v>
      </c>
      <c r="D112" s="38"/>
      <c r="E112" s="37">
        <v>2</v>
      </c>
      <c r="F112" s="15">
        <v>39020.07</v>
      </c>
      <c r="G112" s="15">
        <f>39020.07*2</f>
        <v>78040.14</v>
      </c>
    </row>
    <row r="113" spans="1:7" s="36" customFormat="1" ht="25.5" x14ac:dyDescent="0.25">
      <c r="A113" s="46">
        <v>2016</v>
      </c>
      <c r="B113" s="46" t="s">
        <v>371</v>
      </c>
      <c r="C113" s="13" t="s">
        <v>136</v>
      </c>
      <c r="D113" s="38"/>
      <c r="E113" s="37">
        <v>1</v>
      </c>
      <c r="F113" s="15">
        <v>78981.401999999987</v>
      </c>
      <c r="G113" s="15">
        <f>+F113</f>
        <v>78981.401999999987</v>
      </c>
    </row>
    <row r="114" spans="1:7" s="36" customFormat="1" ht="16.5" x14ac:dyDescent="0.25">
      <c r="A114" s="46">
        <v>2016</v>
      </c>
      <c r="B114" s="46" t="s">
        <v>371</v>
      </c>
      <c r="C114" s="13" t="s">
        <v>59</v>
      </c>
      <c r="D114" s="38"/>
      <c r="E114" s="37">
        <v>1</v>
      </c>
      <c r="F114" s="15">
        <v>79018.990000000005</v>
      </c>
      <c r="G114" s="15">
        <f>+F114</f>
        <v>79018.990000000005</v>
      </c>
    </row>
    <row r="115" spans="1:7" s="36" customFormat="1" ht="16.5" x14ac:dyDescent="0.25">
      <c r="A115" s="46">
        <v>2016</v>
      </c>
      <c r="B115" s="46" t="s">
        <v>371</v>
      </c>
      <c r="C115" s="13" t="s">
        <v>60</v>
      </c>
      <c r="D115" s="38"/>
      <c r="E115" s="37">
        <v>1</v>
      </c>
      <c r="F115" s="15">
        <v>84525</v>
      </c>
      <c r="G115" s="15">
        <f>+F115</f>
        <v>84525</v>
      </c>
    </row>
    <row r="116" spans="1:7" s="36" customFormat="1" ht="16.5" x14ac:dyDescent="0.25">
      <c r="A116" s="46">
        <v>2016</v>
      </c>
      <c r="B116" s="46" t="s">
        <v>371</v>
      </c>
      <c r="C116" s="19" t="s">
        <v>123</v>
      </c>
      <c r="D116" s="38"/>
      <c r="E116" s="37">
        <v>2</v>
      </c>
      <c r="F116" s="15">
        <v>42536.507627999999</v>
      </c>
      <c r="G116" s="15">
        <v>85073.82</v>
      </c>
    </row>
    <row r="117" spans="1:7" s="36" customFormat="1" ht="16.5" x14ac:dyDescent="0.25">
      <c r="A117" s="46">
        <v>2016</v>
      </c>
      <c r="B117" s="46" t="s">
        <v>371</v>
      </c>
      <c r="C117" s="13" t="s">
        <v>12</v>
      </c>
      <c r="D117" s="38"/>
      <c r="E117" s="37">
        <v>1</v>
      </c>
      <c r="F117" s="15">
        <v>85100</v>
      </c>
      <c r="G117" s="15">
        <f>+F117</f>
        <v>85100</v>
      </c>
    </row>
    <row r="118" spans="1:7" s="36" customFormat="1" ht="16.5" x14ac:dyDescent="0.25">
      <c r="A118" s="46">
        <v>2016</v>
      </c>
      <c r="B118" s="46" t="s">
        <v>371</v>
      </c>
      <c r="C118" s="13" t="s">
        <v>137</v>
      </c>
      <c r="D118" s="38"/>
      <c r="E118" s="37">
        <v>1</v>
      </c>
      <c r="F118" s="15">
        <v>86020</v>
      </c>
      <c r="G118" s="15">
        <f>+F118</f>
        <v>86020</v>
      </c>
    </row>
    <row r="119" spans="1:7" s="36" customFormat="1" ht="16.5" x14ac:dyDescent="0.25">
      <c r="A119" s="46">
        <v>2016</v>
      </c>
      <c r="B119" s="46" t="s">
        <v>371</v>
      </c>
      <c r="C119" s="19" t="s">
        <v>232</v>
      </c>
      <c r="D119" s="38"/>
      <c r="E119" s="37">
        <v>3</v>
      </c>
      <c r="F119" s="15">
        <v>28865.102671999997</v>
      </c>
      <c r="G119" s="20">
        <v>86595.31</v>
      </c>
    </row>
    <row r="120" spans="1:7" s="36" customFormat="1" ht="16.5" x14ac:dyDescent="0.25">
      <c r="A120" s="46">
        <v>2016</v>
      </c>
      <c r="B120" s="46" t="s">
        <v>371</v>
      </c>
      <c r="C120" s="13" t="s">
        <v>17</v>
      </c>
      <c r="D120" s="38"/>
      <c r="E120" s="37">
        <v>3</v>
      </c>
      <c r="F120" s="15">
        <v>29071.827499999999</v>
      </c>
      <c r="G120" s="15">
        <f>75839.55*1.15</f>
        <v>87215.482499999998</v>
      </c>
    </row>
    <row r="121" spans="1:7" s="36" customFormat="1" ht="25.5" x14ac:dyDescent="0.25">
      <c r="A121" s="46">
        <v>2016</v>
      </c>
      <c r="B121" s="46" t="s">
        <v>371</v>
      </c>
      <c r="C121" s="13" t="s">
        <v>178</v>
      </c>
      <c r="D121" s="38"/>
      <c r="E121" s="37">
        <v>1</v>
      </c>
      <c r="F121" s="15">
        <v>87600</v>
      </c>
      <c r="G121" s="15">
        <f>+F121</f>
        <v>87600</v>
      </c>
    </row>
    <row r="122" spans="1:7" s="36" customFormat="1" ht="16.5" x14ac:dyDescent="0.25">
      <c r="A122" s="46">
        <v>2016</v>
      </c>
      <c r="B122" s="46" t="s">
        <v>371</v>
      </c>
      <c r="C122" s="13" t="s">
        <v>45</v>
      </c>
      <c r="D122" s="38"/>
      <c r="E122" s="37">
        <v>2</v>
      </c>
      <c r="F122" s="15">
        <v>44291.65</v>
      </c>
      <c r="G122" s="15">
        <v>88583.3</v>
      </c>
    </row>
    <row r="123" spans="1:7" s="36" customFormat="1" ht="25.5" x14ac:dyDescent="0.25">
      <c r="A123" s="46">
        <v>2016</v>
      </c>
      <c r="B123" s="46" t="s">
        <v>371</v>
      </c>
      <c r="C123" s="13" t="s">
        <v>73</v>
      </c>
      <c r="D123" s="38"/>
      <c r="E123" s="37">
        <v>3</v>
      </c>
      <c r="F123" s="15">
        <v>30282.949999999997</v>
      </c>
      <c r="G123" s="15">
        <f>26333*E123*1.15</f>
        <v>90848.849999999991</v>
      </c>
    </row>
    <row r="124" spans="1:7" s="36" customFormat="1" ht="16.5" x14ac:dyDescent="0.25">
      <c r="A124" s="46">
        <v>2016</v>
      </c>
      <c r="B124" s="46" t="s">
        <v>371</v>
      </c>
      <c r="C124" s="13" t="s">
        <v>138</v>
      </c>
      <c r="D124" s="38"/>
      <c r="E124" s="37">
        <v>1</v>
      </c>
      <c r="F124" s="15">
        <v>91712</v>
      </c>
      <c r="G124" s="15">
        <f>+F124</f>
        <v>91712</v>
      </c>
    </row>
    <row r="125" spans="1:7" s="36" customFormat="1" ht="25.5" x14ac:dyDescent="0.25">
      <c r="A125" s="46">
        <v>2016</v>
      </c>
      <c r="B125" s="46" t="s">
        <v>371</v>
      </c>
      <c r="C125" s="13" t="s">
        <v>222</v>
      </c>
      <c r="D125" s="38"/>
      <c r="E125" s="37">
        <v>1</v>
      </c>
      <c r="F125" s="15">
        <v>92461</v>
      </c>
      <c r="G125" s="15">
        <f>+F125</f>
        <v>92461</v>
      </c>
    </row>
    <row r="126" spans="1:7" s="36" customFormat="1" ht="25.5" x14ac:dyDescent="0.25">
      <c r="A126" s="46">
        <v>2016</v>
      </c>
      <c r="B126" s="46" t="s">
        <v>371</v>
      </c>
      <c r="C126" s="13" t="s">
        <v>223</v>
      </c>
      <c r="D126" s="38"/>
      <c r="E126" s="37">
        <v>1</v>
      </c>
      <c r="F126" s="15">
        <v>92461</v>
      </c>
      <c r="G126" s="15">
        <f>+F126</f>
        <v>92461</v>
      </c>
    </row>
    <row r="127" spans="1:7" s="36" customFormat="1" ht="25.5" x14ac:dyDescent="0.25">
      <c r="A127" s="46">
        <v>2016</v>
      </c>
      <c r="B127" s="46" t="s">
        <v>371</v>
      </c>
      <c r="C127" s="13" t="s">
        <v>224</v>
      </c>
      <c r="D127" s="38"/>
      <c r="E127" s="37">
        <v>1</v>
      </c>
      <c r="F127" s="15">
        <v>92461</v>
      </c>
      <c r="G127" s="15">
        <f>+F127</f>
        <v>92461</v>
      </c>
    </row>
    <row r="128" spans="1:7" s="36" customFormat="1" ht="25.5" x14ac:dyDescent="0.25">
      <c r="A128" s="46">
        <v>2016</v>
      </c>
      <c r="B128" s="46" t="s">
        <v>371</v>
      </c>
      <c r="C128" s="13" t="s">
        <v>225</v>
      </c>
      <c r="D128" s="38"/>
      <c r="E128" s="37">
        <v>1</v>
      </c>
      <c r="F128" s="15">
        <v>92461</v>
      </c>
      <c r="G128" s="15">
        <f>+F128</f>
        <v>92461</v>
      </c>
    </row>
    <row r="129" spans="1:7" s="36" customFormat="1" ht="16.5" x14ac:dyDescent="0.25">
      <c r="A129" s="46">
        <v>2016</v>
      </c>
      <c r="B129" s="46" t="s">
        <v>371</v>
      </c>
      <c r="C129" s="13" t="s">
        <v>48</v>
      </c>
      <c r="D129" s="38"/>
      <c r="E129" s="37">
        <v>2</v>
      </c>
      <c r="F129" s="15">
        <v>48758.179682999951</v>
      </c>
      <c r="G129" s="15">
        <v>97516.359365999902</v>
      </c>
    </row>
    <row r="130" spans="1:7" s="36" customFormat="1" ht="16.5" x14ac:dyDescent="0.25">
      <c r="A130" s="46">
        <v>2016</v>
      </c>
      <c r="B130" s="46" t="s">
        <v>371</v>
      </c>
      <c r="C130" s="13" t="s">
        <v>49</v>
      </c>
      <c r="D130" s="38"/>
      <c r="E130" s="37">
        <v>2</v>
      </c>
      <c r="F130" s="15">
        <v>48985.399999999994</v>
      </c>
      <c r="G130" s="15">
        <f>85192*1.15</f>
        <v>97970.799999999988</v>
      </c>
    </row>
    <row r="131" spans="1:7" s="36" customFormat="1" ht="16.5" x14ac:dyDescent="0.25">
      <c r="A131" s="46">
        <v>2016</v>
      </c>
      <c r="B131" s="46" t="s">
        <v>371</v>
      </c>
      <c r="C131" s="13" t="s">
        <v>62</v>
      </c>
      <c r="D131" s="38"/>
      <c r="E131" s="37">
        <v>1</v>
      </c>
      <c r="F131" s="15">
        <v>99245.37</v>
      </c>
      <c r="G131" s="15">
        <f>+F131</f>
        <v>99245.37</v>
      </c>
    </row>
    <row r="132" spans="1:7" s="36" customFormat="1" ht="16.5" x14ac:dyDescent="0.25">
      <c r="A132" s="46">
        <v>2016</v>
      </c>
      <c r="B132" s="46" t="s">
        <v>371</v>
      </c>
      <c r="C132" s="13" t="s">
        <v>63</v>
      </c>
      <c r="D132" s="38"/>
      <c r="E132" s="37">
        <v>1</v>
      </c>
      <c r="F132" s="15">
        <v>100144.23376</v>
      </c>
      <c r="G132" s="15">
        <f>+F132</f>
        <v>100144.23376</v>
      </c>
    </row>
    <row r="133" spans="1:7" s="36" customFormat="1" ht="16.5" x14ac:dyDescent="0.25">
      <c r="A133" s="46">
        <v>2016</v>
      </c>
      <c r="B133" s="46" t="s">
        <v>371</v>
      </c>
      <c r="C133" s="13" t="s">
        <v>87</v>
      </c>
      <c r="D133" s="38"/>
      <c r="E133" s="37">
        <v>2</v>
      </c>
      <c r="F133" s="15">
        <v>52508.999999999993</v>
      </c>
      <c r="G133" s="15">
        <f>91320*1.15</f>
        <v>105017.99999999999</v>
      </c>
    </row>
    <row r="134" spans="1:7" s="36" customFormat="1" ht="16.5" x14ac:dyDescent="0.25">
      <c r="A134" s="46">
        <v>2016</v>
      </c>
      <c r="B134" s="46" t="s">
        <v>371</v>
      </c>
      <c r="C134" s="13" t="s">
        <v>181</v>
      </c>
      <c r="D134" s="38"/>
      <c r="E134" s="37">
        <v>1</v>
      </c>
      <c r="F134" s="15">
        <v>107000</v>
      </c>
      <c r="G134" s="15">
        <f>+F134</f>
        <v>107000</v>
      </c>
    </row>
    <row r="135" spans="1:7" s="36" customFormat="1" ht="16.5" x14ac:dyDescent="0.25">
      <c r="A135" s="46">
        <v>2016</v>
      </c>
      <c r="B135" s="46" t="s">
        <v>371</v>
      </c>
      <c r="C135" s="13" t="s">
        <v>185</v>
      </c>
      <c r="D135" s="38"/>
      <c r="E135" s="37">
        <v>1</v>
      </c>
      <c r="F135" s="15">
        <v>107000</v>
      </c>
      <c r="G135" s="15">
        <f>+F135</f>
        <v>107000</v>
      </c>
    </row>
    <row r="136" spans="1:7" s="36" customFormat="1" ht="25.5" x14ac:dyDescent="0.25">
      <c r="A136" s="46">
        <v>2016</v>
      </c>
      <c r="B136" s="46" t="s">
        <v>371</v>
      </c>
      <c r="C136" s="13" t="s">
        <v>10</v>
      </c>
      <c r="D136" s="38"/>
      <c r="E136" s="37">
        <v>2</v>
      </c>
      <c r="F136" s="15">
        <v>53708</v>
      </c>
      <c r="G136" s="17">
        <v>107416</v>
      </c>
    </row>
    <row r="137" spans="1:7" s="36" customFormat="1" ht="25.5" x14ac:dyDescent="0.25">
      <c r="A137" s="46">
        <v>2016</v>
      </c>
      <c r="B137" s="46" t="s">
        <v>371</v>
      </c>
      <c r="C137" s="13" t="s">
        <v>203</v>
      </c>
      <c r="D137" s="38"/>
      <c r="E137" s="37">
        <v>1</v>
      </c>
      <c r="F137" s="15">
        <v>107600</v>
      </c>
      <c r="G137" s="15">
        <f>+F137</f>
        <v>107600</v>
      </c>
    </row>
    <row r="138" spans="1:7" s="36" customFormat="1" ht="25.5" x14ac:dyDescent="0.25">
      <c r="A138" s="46">
        <v>2016</v>
      </c>
      <c r="B138" s="46" t="s">
        <v>371</v>
      </c>
      <c r="C138" s="13" t="s">
        <v>204</v>
      </c>
      <c r="D138" s="38"/>
      <c r="E138" s="37">
        <v>1</v>
      </c>
      <c r="F138" s="15">
        <v>107600</v>
      </c>
      <c r="G138" s="15">
        <f>+F138</f>
        <v>107600</v>
      </c>
    </row>
    <row r="139" spans="1:7" s="36" customFormat="1" ht="25.5" x14ac:dyDescent="0.25">
      <c r="A139" s="46">
        <v>2016</v>
      </c>
      <c r="B139" s="46" t="s">
        <v>371</v>
      </c>
      <c r="C139" s="13" t="s">
        <v>205</v>
      </c>
      <c r="D139" s="38"/>
      <c r="E139" s="37">
        <v>1</v>
      </c>
      <c r="F139" s="15">
        <v>107600</v>
      </c>
      <c r="G139" s="15">
        <f>+F139</f>
        <v>107600</v>
      </c>
    </row>
    <row r="140" spans="1:7" s="36" customFormat="1" ht="25.5" x14ac:dyDescent="0.25">
      <c r="A140" s="46">
        <v>2016</v>
      </c>
      <c r="B140" s="46" t="s">
        <v>371</v>
      </c>
      <c r="C140" s="13" t="s">
        <v>206</v>
      </c>
      <c r="D140" s="38"/>
      <c r="E140" s="37">
        <v>1</v>
      </c>
      <c r="F140" s="15">
        <v>107600</v>
      </c>
      <c r="G140" s="15">
        <f>+F140</f>
        <v>107600</v>
      </c>
    </row>
    <row r="141" spans="1:7" s="36" customFormat="1" ht="25.5" x14ac:dyDescent="0.25">
      <c r="A141" s="46">
        <v>2016</v>
      </c>
      <c r="B141" s="46" t="s">
        <v>371</v>
      </c>
      <c r="C141" s="13" t="s">
        <v>207</v>
      </c>
      <c r="D141" s="38"/>
      <c r="E141" s="37">
        <v>1</v>
      </c>
      <c r="F141" s="15">
        <v>107600</v>
      </c>
      <c r="G141" s="15">
        <f>+F141</f>
        <v>107600</v>
      </c>
    </row>
    <row r="142" spans="1:7" s="36" customFormat="1" ht="25.5" x14ac:dyDescent="0.25">
      <c r="A142" s="46">
        <v>2016</v>
      </c>
      <c r="B142" s="46" t="s">
        <v>371</v>
      </c>
      <c r="C142" s="13" t="s">
        <v>208</v>
      </c>
      <c r="D142" s="38"/>
      <c r="E142" s="37">
        <v>1</v>
      </c>
      <c r="F142" s="15">
        <v>107600</v>
      </c>
      <c r="G142" s="15">
        <f>+F142</f>
        <v>107600</v>
      </c>
    </row>
    <row r="143" spans="1:7" s="36" customFormat="1" ht="16.5" x14ac:dyDescent="0.25">
      <c r="A143" s="46">
        <v>2016</v>
      </c>
      <c r="B143" s="46" t="s">
        <v>371</v>
      </c>
      <c r="C143" s="13" t="s">
        <v>80</v>
      </c>
      <c r="D143" s="38"/>
      <c r="E143" s="37">
        <v>3</v>
      </c>
      <c r="F143" s="15">
        <v>36799.999999999993</v>
      </c>
      <c r="G143" s="15">
        <f>96000*1.15</f>
        <v>110399.99999999999</v>
      </c>
    </row>
    <row r="144" spans="1:7" s="36" customFormat="1" ht="25.5" x14ac:dyDescent="0.25">
      <c r="A144" s="46">
        <v>2016</v>
      </c>
      <c r="B144" s="46" t="s">
        <v>371</v>
      </c>
      <c r="C144" s="13" t="s">
        <v>230</v>
      </c>
      <c r="D144" s="38"/>
      <c r="E144" s="37">
        <v>1</v>
      </c>
      <c r="F144" s="15">
        <v>111606.61</v>
      </c>
      <c r="G144" s="15">
        <f>+F144</f>
        <v>111606.61</v>
      </c>
    </row>
    <row r="145" spans="1:9" s="36" customFormat="1" ht="16.5" x14ac:dyDescent="0.25">
      <c r="A145" s="46">
        <v>2016</v>
      </c>
      <c r="B145" s="46" t="s">
        <v>371</v>
      </c>
      <c r="C145" s="13" t="s">
        <v>53</v>
      </c>
      <c r="D145" s="38"/>
      <c r="E145" s="37">
        <v>2</v>
      </c>
      <c r="F145" s="15">
        <v>56021.502499999995</v>
      </c>
      <c r="G145" s="15">
        <f>97428.7*1.15</f>
        <v>112043.00499999999</v>
      </c>
    </row>
    <row r="146" spans="1:9" s="36" customFormat="1" ht="16.5" x14ac:dyDescent="0.25">
      <c r="A146" s="46">
        <v>2016</v>
      </c>
      <c r="B146" s="46" t="s">
        <v>371</v>
      </c>
      <c r="C146" s="13" t="s">
        <v>242</v>
      </c>
      <c r="D146" s="38"/>
      <c r="E146" s="37">
        <v>1</v>
      </c>
      <c r="F146" s="15">
        <v>112143.4</v>
      </c>
      <c r="G146" s="15">
        <f>+F146</f>
        <v>112143.4</v>
      </c>
    </row>
    <row r="147" spans="1:9" s="36" customFormat="1" ht="16.5" x14ac:dyDescent="0.25">
      <c r="A147" s="46">
        <v>2016</v>
      </c>
      <c r="B147" s="46" t="s">
        <v>371</v>
      </c>
      <c r="C147" s="13" t="s">
        <v>194</v>
      </c>
      <c r="D147" s="38"/>
      <c r="E147" s="37">
        <v>1</v>
      </c>
      <c r="F147" s="15">
        <v>112286</v>
      </c>
      <c r="G147" s="15">
        <f>+F147</f>
        <v>112286</v>
      </c>
    </row>
    <row r="148" spans="1:9" s="36" customFormat="1" ht="16.5" x14ac:dyDescent="0.25">
      <c r="A148" s="46">
        <v>2016</v>
      </c>
      <c r="B148" s="46" t="s">
        <v>371</v>
      </c>
      <c r="C148" s="13" t="s">
        <v>194</v>
      </c>
      <c r="D148" s="38"/>
      <c r="E148" s="37">
        <v>1</v>
      </c>
      <c r="F148" s="15">
        <v>112286</v>
      </c>
      <c r="G148" s="15">
        <f>+F148</f>
        <v>112286</v>
      </c>
    </row>
    <row r="149" spans="1:9" s="36" customFormat="1" ht="16.5" x14ac:dyDescent="0.25">
      <c r="A149" s="46">
        <v>2016</v>
      </c>
      <c r="B149" s="46" t="s">
        <v>371</v>
      </c>
      <c r="C149" s="13" t="s">
        <v>194</v>
      </c>
      <c r="D149" s="38"/>
      <c r="E149" s="37">
        <v>1</v>
      </c>
      <c r="F149" s="15">
        <v>112286</v>
      </c>
      <c r="G149" s="15">
        <f>+F149</f>
        <v>112286</v>
      </c>
    </row>
    <row r="150" spans="1:9" s="42" customFormat="1" ht="16.5" x14ac:dyDescent="0.25">
      <c r="A150" s="46">
        <v>2016</v>
      </c>
      <c r="B150" s="46" t="s">
        <v>371</v>
      </c>
      <c r="C150" s="94" t="s">
        <v>88</v>
      </c>
      <c r="D150" s="38"/>
      <c r="E150" s="37">
        <v>2</v>
      </c>
      <c r="F150" s="15">
        <v>56248.4</v>
      </c>
      <c r="G150" s="15">
        <v>112496.8</v>
      </c>
      <c r="H150" s="36"/>
      <c r="I150" s="36"/>
    </row>
    <row r="151" spans="1:9" s="36" customFormat="1" ht="25.5" x14ac:dyDescent="0.25">
      <c r="A151" s="46">
        <v>2016</v>
      </c>
      <c r="B151" s="46" t="s">
        <v>371</v>
      </c>
      <c r="C151" s="13" t="s">
        <v>13</v>
      </c>
      <c r="D151" s="38"/>
      <c r="E151" s="37">
        <v>1</v>
      </c>
      <c r="F151" s="15">
        <v>112800</v>
      </c>
      <c r="G151" s="15">
        <f>+F151</f>
        <v>112800</v>
      </c>
    </row>
    <row r="152" spans="1:9" s="36" customFormat="1" ht="25.5" x14ac:dyDescent="0.25">
      <c r="A152" s="46">
        <v>2016</v>
      </c>
      <c r="B152" s="46" t="s">
        <v>371</v>
      </c>
      <c r="C152" s="13" t="s">
        <v>243</v>
      </c>
      <c r="D152" s="38"/>
      <c r="E152" s="37">
        <v>1</v>
      </c>
      <c r="F152" s="15">
        <v>113993.74999999999</v>
      </c>
      <c r="G152" s="15">
        <f>+F152</f>
        <v>113993.74999999999</v>
      </c>
    </row>
    <row r="153" spans="1:9" s="36" customFormat="1" ht="38.25" x14ac:dyDescent="0.25">
      <c r="A153" s="46">
        <v>2016</v>
      </c>
      <c r="B153" s="46" t="s">
        <v>371</v>
      </c>
      <c r="C153" s="13" t="s">
        <v>97</v>
      </c>
      <c r="D153" s="38"/>
      <c r="E153" s="37">
        <v>1</v>
      </c>
      <c r="F153" s="15">
        <f>101516*1.16</f>
        <v>117758.56</v>
      </c>
      <c r="G153" s="15">
        <f>+F153</f>
        <v>117758.56</v>
      </c>
    </row>
    <row r="154" spans="1:9" s="36" customFormat="1" ht="16.5" x14ac:dyDescent="0.25">
      <c r="A154" s="46">
        <v>2016</v>
      </c>
      <c r="B154" s="46" t="s">
        <v>371</v>
      </c>
      <c r="C154" s="13" t="s">
        <v>140</v>
      </c>
      <c r="D154" s="38"/>
      <c r="E154" s="37">
        <v>1</v>
      </c>
      <c r="F154" s="15">
        <v>118639.15199999999</v>
      </c>
      <c r="G154" s="15">
        <f>+F154</f>
        <v>118639.15199999999</v>
      </c>
    </row>
    <row r="155" spans="1:9" s="36" customFormat="1" ht="16.5" x14ac:dyDescent="0.25">
      <c r="A155" s="46">
        <v>2016</v>
      </c>
      <c r="B155" s="46" t="s">
        <v>371</v>
      </c>
      <c r="C155" s="13" t="s">
        <v>55</v>
      </c>
      <c r="D155" s="38"/>
      <c r="E155" s="37">
        <v>2</v>
      </c>
      <c r="F155" s="15">
        <v>61047.236640000003</v>
      </c>
      <c r="G155" s="15">
        <v>122094.47328000001</v>
      </c>
    </row>
    <row r="156" spans="1:9" s="36" customFormat="1" ht="16.5" x14ac:dyDescent="0.25">
      <c r="A156" s="46">
        <v>2016</v>
      </c>
      <c r="B156" s="46" t="s">
        <v>371</v>
      </c>
      <c r="C156" s="13" t="s">
        <v>160</v>
      </c>
      <c r="D156" s="38"/>
      <c r="E156" s="37">
        <v>1</v>
      </c>
      <c r="F156" s="15">
        <v>122800</v>
      </c>
      <c r="G156" s="15">
        <f>+F156</f>
        <v>122800</v>
      </c>
    </row>
    <row r="157" spans="1:9" s="36" customFormat="1" ht="16.5" x14ac:dyDescent="0.25">
      <c r="A157" s="46">
        <v>2016</v>
      </c>
      <c r="B157" s="46" t="s">
        <v>371</v>
      </c>
      <c r="C157" s="13" t="s">
        <v>90</v>
      </c>
      <c r="D157" s="38"/>
      <c r="E157" s="37">
        <v>2</v>
      </c>
      <c r="F157" s="15">
        <v>61916.805</v>
      </c>
      <c r="G157" s="15">
        <v>123833.61</v>
      </c>
    </row>
    <row r="158" spans="1:9" s="36" customFormat="1" ht="16.5" x14ac:dyDescent="0.25">
      <c r="A158" s="46">
        <v>2016</v>
      </c>
      <c r="B158" s="46" t="s">
        <v>371</v>
      </c>
      <c r="C158" s="13" t="s">
        <v>194</v>
      </c>
      <c r="D158" s="38"/>
      <c r="E158" s="37">
        <v>1</v>
      </c>
      <c r="F158" s="15">
        <v>125132</v>
      </c>
      <c r="G158" s="15">
        <f>+F158</f>
        <v>125132</v>
      </c>
    </row>
    <row r="159" spans="1:9" s="36" customFormat="1" ht="16.5" x14ac:dyDescent="0.25">
      <c r="A159" s="46">
        <v>2016</v>
      </c>
      <c r="B159" s="46" t="s">
        <v>371</v>
      </c>
      <c r="C159" s="13" t="s">
        <v>194</v>
      </c>
      <c r="D159" s="38"/>
      <c r="E159" s="37">
        <v>1</v>
      </c>
      <c r="F159" s="15">
        <v>125132</v>
      </c>
      <c r="G159" s="15">
        <f>+F159</f>
        <v>125132</v>
      </c>
    </row>
    <row r="160" spans="1:9" s="36" customFormat="1" ht="16.5" x14ac:dyDescent="0.25">
      <c r="A160" s="46">
        <v>2016</v>
      </c>
      <c r="B160" s="46" t="s">
        <v>371</v>
      </c>
      <c r="C160" s="13" t="s">
        <v>194</v>
      </c>
      <c r="D160" s="38"/>
      <c r="E160" s="37">
        <v>1</v>
      </c>
      <c r="F160" s="15">
        <v>125132</v>
      </c>
      <c r="G160" s="15">
        <f>+F160</f>
        <v>125132</v>
      </c>
    </row>
    <row r="161" spans="1:7" s="36" customFormat="1" ht="16.5" x14ac:dyDescent="0.25">
      <c r="A161" s="46">
        <v>2016</v>
      </c>
      <c r="B161" s="46" t="s">
        <v>371</v>
      </c>
      <c r="C161" s="13" t="s">
        <v>194</v>
      </c>
      <c r="D161" s="38"/>
      <c r="E161" s="37">
        <v>1</v>
      </c>
      <c r="F161" s="15">
        <v>125132</v>
      </c>
      <c r="G161" s="15">
        <f>+F161</f>
        <v>125132</v>
      </c>
    </row>
    <row r="162" spans="1:7" s="36" customFormat="1" ht="25.5" x14ac:dyDescent="0.25">
      <c r="A162" s="46">
        <v>2016</v>
      </c>
      <c r="B162" s="46" t="s">
        <v>371</v>
      </c>
      <c r="C162" s="13" t="s">
        <v>277</v>
      </c>
      <c r="D162" s="38"/>
      <c r="E162" s="37">
        <v>1</v>
      </c>
      <c r="F162" s="29">
        <v>125341</v>
      </c>
      <c r="G162" s="29">
        <v>125341</v>
      </c>
    </row>
    <row r="163" spans="1:7" s="36" customFormat="1" ht="25.5" x14ac:dyDescent="0.25">
      <c r="A163" s="46">
        <v>2016</v>
      </c>
      <c r="B163" s="46" t="s">
        <v>371</v>
      </c>
      <c r="C163" s="13" t="s">
        <v>277</v>
      </c>
      <c r="D163" s="38"/>
      <c r="E163" s="37">
        <v>1</v>
      </c>
      <c r="F163" s="29">
        <v>125341</v>
      </c>
      <c r="G163" s="29">
        <v>125341</v>
      </c>
    </row>
    <row r="164" spans="1:7" s="36" customFormat="1" ht="45" x14ac:dyDescent="0.25">
      <c r="A164" s="46">
        <v>2016</v>
      </c>
      <c r="B164" s="46" t="s">
        <v>371</v>
      </c>
      <c r="C164" s="39" t="s">
        <v>277</v>
      </c>
      <c r="D164" s="38"/>
      <c r="E164" s="37">
        <v>1</v>
      </c>
      <c r="F164" s="29">
        <v>125341</v>
      </c>
      <c r="G164" s="29">
        <v>125341</v>
      </c>
    </row>
    <row r="165" spans="1:7" s="36" customFormat="1" ht="45" x14ac:dyDescent="0.25">
      <c r="A165" s="46">
        <v>2016</v>
      </c>
      <c r="B165" s="46" t="s">
        <v>371</v>
      </c>
      <c r="C165" s="39" t="s">
        <v>277</v>
      </c>
      <c r="D165" s="38"/>
      <c r="E165" s="37">
        <v>1</v>
      </c>
      <c r="F165" s="29">
        <v>125341</v>
      </c>
      <c r="G165" s="29">
        <v>125341</v>
      </c>
    </row>
    <row r="166" spans="1:7" s="36" customFormat="1" ht="45" x14ac:dyDescent="0.25">
      <c r="A166" s="46">
        <v>2016</v>
      </c>
      <c r="B166" s="46" t="s">
        <v>371</v>
      </c>
      <c r="C166" s="39" t="s">
        <v>277</v>
      </c>
      <c r="D166" s="38"/>
      <c r="E166" s="37">
        <v>1</v>
      </c>
      <c r="F166" s="29">
        <v>125341</v>
      </c>
      <c r="G166" s="29">
        <v>125341</v>
      </c>
    </row>
    <row r="167" spans="1:7" s="36" customFormat="1" ht="16.5" x14ac:dyDescent="0.25">
      <c r="A167" s="46">
        <v>2016</v>
      </c>
      <c r="B167" s="46" t="s">
        <v>371</v>
      </c>
      <c r="C167" s="19" t="s">
        <v>129</v>
      </c>
      <c r="D167" s="38"/>
      <c r="E167" s="37">
        <v>2</v>
      </c>
      <c r="F167" s="15">
        <v>63369.394999999997</v>
      </c>
      <c r="G167" s="20">
        <v>126738.79</v>
      </c>
    </row>
    <row r="168" spans="1:7" s="36" customFormat="1" ht="16.5" x14ac:dyDescent="0.25">
      <c r="A168" s="46">
        <v>2016</v>
      </c>
      <c r="B168" s="46" t="s">
        <v>371</v>
      </c>
      <c r="C168" s="13" t="s">
        <v>26</v>
      </c>
      <c r="D168" s="38"/>
      <c r="E168" s="37">
        <v>4</v>
      </c>
      <c r="F168" s="15">
        <v>32382.778124999997</v>
      </c>
      <c r="G168" s="15">
        <f>(112635.75*1.15)</f>
        <v>129531.11249999999</v>
      </c>
    </row>
    <row r="169" spans="1:7" s="36" customFormat="1" ht="16.5" x14ac:dyDescent="0.25">
      <c r="A169" s="46">
        <v>2016</v>
      </c>
      <c r="B169" s="46" t="s">
        <v>371</v>
      </c>
      <c r="C169" s="13" t="s">
        <v>244</v>
      </c>
      <c r="D169" s="38"/>
      <c r="E169" s="37">
        <v>1</v>
      </c>
      <c r="F169" s="15">
        <v>130099.49999999999</v>
      </c>
      <c r="G169" s="15">
        <f>+F169</f>
        <v>130099.49999999999</v>
      </c>
    </row>
    <row r="170" spans="1:7" s="36" customFormat="1" ht="25.5" x14ac:dyDescent="0.25">
      <c r="A170" s="46">
        <v>2016</v>
      </c>
      <c r="B170" s="46" t="s">
        <v>371</v>
      </c>
      <c r="C170" s="13" t="s">
        <v>245</v>
      </c>
      <c r="D170" s="38"/>
      <c r="E170" s="37">
        <v>1</v>
      </c>
      <c r="F170" s="15">
        <v>130435.29999999999</v>
      </c>
      <c r="G170" s="15">
        <f>+F170</f>
        <v>130435.29999999999</v>
      </c>
    </row>
    <row r="171" spans="1:7" s="36" customFormat="1" ht="25.5" x14ac:dyDescent="0.25">
      <c r="A171" s="46">
        <v>2016</v>
      </c>
      <c r="B171" s="46" t="s">
        <v>371</v>
      </c>
      <c r="C171" s="13" t="s">
        <v>246</v>
      </c>
      <c r="D171" s="38"/>
      <c r="E171" s="37">
        <v>1</v>
      </c>
      <c r="F171" s="15">
        <v>131722.64652400001</v>
      </c>
      <c r="G171" s="15">
        <f>+F171</f>
        <v>131722.64652400001</v>
      </c>
    </row>
    <row r="172" spans="1:7" s="36" customFormat="1" ht="16.5" x14ac:dyDescent="0.25">
      <c r="A172" s="46">
        <v>2016</v>
      </c>
      <c r="B172" s="46" t="s">
        <v>371</v>
      </c>
      <c r="C172" s="13" t="s">
        <v>142</v>
      </c>
      <c r="D172" s="38"/>
      <c r="E172" s="37">
        <v>4</v>
      </c>
      <c r="F172" s="15">
        <v>33263</v>
      </c>
      <c r="G172" s="15">
        <v>133052</v>
      </c>
    </row>
    <row r="173" spans="1:7" s="36" customFormat="1" ht="16.5" x14ac:dyDescent="0.25">
      <c r="A173" s="46">
        <v>2016</v>
      </c>
      <c r="B173" s="46" t="s">
        <v>371</v>
      </c>
      <c r="C173" s="13" t="s">
        <v>147</v>
      </c>
      <c r="D173" s="38"/>
      <c r="E173" s="37">
        <v>1</v>
      </c>
      <c r="F173" s="15">
        <v>135409.12</v>
      </c>
      <c r="G173" s="15">
        <f>+F173</f>
        <v>135409.12</v>
      </c>
    </row>
    <row r="174" spans="1:7" s="36" customFormat="1" ht="25.5" x14ac:dyDescent="0.25">
      <c r="A174" s="46">
        <v>2016</v>
      </c>
      <c r="B174" s="46" t="s">
        <v>371</v>
      </c>
      <c r="C174" s="13" t="s">
        <v>215</v>
      </c>
      <c r="D174" s="38"/>
      <c r="E174" s="37">
        <v>1</v>
      </c>
      <c r="F174" s="15">
        <v>135606</v>
      </c>
      <c r="G174" s="15">
        <f>+F174</f>
        <v>135606</v>
      </c>
    </row>
    <row r="175" spans="1:7" s="36" customFormat="1" ht="25.5" x14ac:dyDescent="0.25">
      <c r="A175" s="46">
        <v>2016</v>
      </c>
      <c r="B175" s="46" t="s">
        <v>371</v>
      </c>
      <c r="C175" s="13" t="s">
        <v>216</v>
      </c>
      <c r="D175" s="38"/>
      <c r="E175" s="37">
        <v>1</v>
      </c>
      <c r="F175" s="15">
        <v>135606</v>
      </c>
      <c r="G175" s="15">
        <f>+F175</f>
        <v>135606</v>
      </c>
    </row>
    <row r="176" spans="1:7" s="36" customFormat="1" ht="25.5" x14ac:dyDescent="0.25">
      <c r="A176" s="46">
        <v>2016</v>
      </c>
      <c r="B176" s="46" t="s">
        <v>371</v>
      </c>
      <c r="C176" s="13" t="s">
        <v>217</v>
      </c>
      <c r="D176" s="38"/>
      <c r="E176" s="37">
        <v>1</v>
      </c>
      <c r="F176" s="15">
        <v>135606</v>
      </c>
      <c r="G176" s="15">
        <f>+F176</f>
        <v>135606</v>
      </c>
    </row>
    <row r="177" spans="1:7" s="36" customFormat="1" ht="25.5" x14ac:dyDescent="0.25">
      <c r="A177" s="46">
        <v>2016</v>
      </c>
      <c r="B177" s="46" t="s">
        <v>371</v>
      </c>
      <c r="C177" s="13" t="s">
        <v>218</v>
      </c>
      <c r="D177" s="38"/>
      <c r="E177" s="37">
        <v>1</v>
      </c>
      <c r="F177" s="15">
        <v>135606</v>
      </c>
      <c r="G177" s="15">
        <f>+F177</f>
        <v>135606</v>
      </c>
    </row>
    <row r="178" spans="1:7" s="36" customFormat="1" ht="25.5" x14ac:dyDescent="0.25">
      <c r="A178" s="46">
        <v>2016</v>
      </c>
      <c r="B178" s="46" t="s">
        <v>371</v>
      </c>
      <c r="C178" s="13" t="s">
        <v>220</v>
      </c>
      <c r="D178" s="38"/>
      <c r="E178" s="37">
        <v>1</v>
      </c>
      <c r="F178" s="15">
        <v>135606</v>
      </c>
      <c r="G178" s="15">
        <f>+F178</f>
        <v>135606</v>
      </c>
    </row>
    <row r="179" spans="1:7" s="36" customFormat="1" ht="25.5" x14ac:dyDescent="0.25">
      <c r="A179" s="46">
        <v>2016</v>
      </c>
      <c r="B179" s="46" t="s">
        <v>371</v>
      </c>
      <c r="C179" s="13" t="s">
        <v>221</v>
      </c>
      <c r="D179" s="38"/>
      <c r="E179" s="37">
        <v>1</v>
      </c>
      <c r="F179" s="15">
        <v>135606</v>
      </c>
      <c r="G179" s="15">
        <f>+F179</f>
        <v>135606</v>
      </c>
    </row>
    <row r="180" spans="1:7" s="36" customFormat="1" ht="16.5" x14ac:dyDescent="0.25">
      <c r="A180" s="46">
        <v>2016</v>
      </c>
      <c r="B180" s="46" t="s">
        <v>371</v>
      </c>
      <c r="C180" s="13" t="s">
        <v>141</v>
      </c>
      <c r="D180" s="38"/>
      <c r="E180" s="37">
        <v>1</v>
      </c>
      <c r="F180" s="15">
        <v>138010.48799999998</v>
      </c>
      <c r="G180" s="15">
        <f>+F180</f>
        <v>138010.48799999998</v>
      </c>
    </row>
    <row r="181" spans="1:7" s="36" customFormat="1" ht="25.5" x14ac:dyDescent="0.25">
      <c r="A181" s="46">
        <v>2016</v>
      </c>
      <c r="B181" s="46" t="s">
        <v>371</v>
      </c>
      <c r="C181" s="13" t="s">
        <v>98</v>
      </c>
      <c r="D181" s="38"/>
      <c r="E181" s="37">
        <v>1</v>
      </c>
      <c r="F181" s="15">
        <v>148635.19999999998</v>
      </c>
      <c r="G181" s="15">
        <f>+F181</f>
        <v>148635.19999999998</v>
      </c>
    </row>
    <row r="182" spans="1:7" s="36" customFormat="1" ht="25.5" x14ac:dyDescent="0.25">
      <c r="A182" s="46">
        <v>2016</v>
      </c>
      <c r="B182" s="46" t="s">
        <v>371</v>
      </c>
      <c r="C182" s="13" t="s">
        <v>195</v>
      </c>
      <c r="D182" s="38"/>
      <c r="E182" s="37">
        <v>1</v>
      </c>
      <c r="F182" s="15">
        <v>149136</v>
      </c>
      <c r="G182" s="15">
        <f>+F182</f>
        <v>149136</v>
      </c>
    </row>
    <row r="183" spans="1:7" s="36" customFormat="1" ht="25.5" x14ac:dyDescent="0.25">
      <c r="A183" s="46">
        <v>2016</v>
      </c>
      <c r="B183" s="46" t="s">
        <v>371</v>
      </c>
      <c r="C183" s="13" t="s">
        <v>196</v>
      </c>
      <c r="D183" s="38"/>
      <c r="E183" s="37">
        <v>1</v>
      </c>
      <c r="F183" s="15">
        <v>149136</v>
      </c>
      <c r="G183" s="15">
        <f>+F183</f>
        <v>149136</v>
      </c>
    </row>
    <row r="184" spans="1:7" s="36" customFormat="1" ht="25.5" x14ac:dyDescent="0.25">
      <c r="A184" s="46">
        <v>2016</v>
      </c>
      <c r="B184" s="46" t="s">
        <v>371</v>
      </c>
      <c r="C184" s="13" t="s">
        <v>197</v>
      </c>
      <c r="D184" s="38"/>
      <c r="E184" s="37">
        <v>1</v>
      </c>
      <c r="F184" s="15">
        <v>149136</v>
      </c>
      <c r="G184" s="15">
        <f>+F184</f>
        <v>149136</v>
      </c>
    </row>
    <row r="185" spans="1:7" s="36" customFormat="1" ht="25.5" x14ac:dyDescent="0.25">
      <c r="A185" s="46">
        <v>2016</v>
      </c>
      <c r="B185" s="46" t="s">
        <v>371</v>
      </c>
      <c r="C185" s="13" t="s">
        <v>195</v>
      </c>
      <c r="D185" s="38"/>
      <c r="E185" s="37">
        <v>1</v>
      </c>
      <c r="F185" s="15">
        <v>149136</v>
      </c>
      <c r="G185" s="15">
        <f>+F185</f>
        <v>149136</v>
      </c>
    </row>
    <row r="186" spans="1:7" s="36" customFormat="1" ht="25.5" x14ac:dyDescent="0.25">
      <c r="A186" s="46">
        <v>2016</v>
      </c>
      <c r="B186" s="46" t="s">
        <v>371</v>
      </c>
      <c r="C186" s="13" t="s">
        <v>196</v>
      </c>
      <c r="D186" s="38"/>
      <c r="E186" s="37">
        <v>1</v>
      </c>
      <c r="F186" s="15">
        <v>149136</v>
      </c>
      <c r="G186" s="15">
        <f>+F186</f>
        <v>149136</v>
      </c>
    </row>
    <row r="187" spans="1:7" s="36" customFormat="1" ht="25.5" x14ac:dyDescent="0.25">
      <c r="A187" s="46">
        <v>2016</v>
      </c>
      <c r="B187" s="46" t="s">
        <v>371</v>
      </c>
      <c r="C187" s="13" t="s">
        <v>197</v>
      </c>
      <c r="D187" s="38"/>
      <c r="E187" s="37">
        <v>1</v>
      </c>
      <c r="F187" s="15">
        <v>149136</v>
      </c>
      <c r="G187" s="15">
        <f>+F187</f>
        <v>149136</v>
      </c>
    </row>
    <row r="188" spans="1:7" s="36" customFormat="1" ht="25.5" x14ac:dyDescent="0.25">
      <c r="A188" s="46">
        <v>2016</v>
      </c>
      <c r="B188" s="46" t="s">
        <v>371</v>
      </c>
      <c r="C188" s="13" t="s">
        <v>199</v>
      </c>
      <c r="D188" s="38"/>
      <c r="E188" s="37">
        <v>1</v>
      </c>
      <c r="F188" s="15">
        <v>149139</v>
      </c>
      <c r="G188" s="15">
        <f>+F188</f>
        <v>149139</v>
      </c>
    </row>
    <row r="189" spans="1:7" s="36" customFormat="1" ht="25.5" x14ac:dyDescent="0.25">
      <c r="A189" s="46">
        <v>2016</v>
      </c>
      <c r="B189" s="46" t="s">
        <v>371</v>
      </c>
      <c r="C189" s="13" t="s">
        <v>200</v>
      </c>
      <c r="D189" s="38"/>
      <c r="E189" s="37">
        <v>1</v>
      </c>
      <c r="F189" s="15">
        <v>149139</v>
      </c>
      <c r="G189" s="15">
        <f>+F189</f>
        <v>149139</v>
      </c>
    </row>
    <row r="190" spans="1:7" s="36" customFormat="1" ht="25.5" x14ac:dyDescent="0.25">
      <c r="A190" s="46">
        <v>2016</v>
      </c>
      <c r="B190" s="46" t="s">
        <v>371</v>
      </c>
      <c r="C190" s="13" t="s">
        <v>177</v>
      </c>
      <c r="D190" s="38"/>
      <c r="E190" s="37">
        <v>1</v>
      </c>
      <c r="F190" s="15">
        <v>153000</v>
      </c>
      <c r="G190" s="15">
        <f>+F190</f>
        <v>153000</v>
      </c>
    </row>
    <row r="191" spans="1:7" s="36" customFormat="1" ht="16.5" x14ac:dyDescent="0.25">
      <c r="A191" s="46">
        <v>2016</v>
      </c>
      <c r="B191" s="46" t="s">
        <v>371</v>
      </c>
      <c r="C191" s="13" t="s">
        <v>99</v>
      </c>
      <c r="D191" s="38"/>
      <c r="E191" s="37">
        <v>1</v>
      </c>
      <c r="F191" s="15">
        <v>153326.96</v>
      </c>
      <c r="G191" s="15">
        <f>+F191</f>
        <v>153326.96</v>
      </c>
    </row>
    <row r="192" spans="1:7" s="36" customFormat="1" ht="16.5" x14ac:dyDescent="0.25">
      <c r="A192" s="46">
        <v>2016</v>
      </c>
      <c r="B192" s="46" t="s">
        <v>371</v>
      </c>
      <c r="C192" s="13" t="s">
        <v>50</v>
      </c>
      <c r="D192" s="38"/>
      <c r="E192" s="37">
        <v>3</v>
      </c>
      <c r="F192" s="15">
        <v>51891.94</v>
      </c>
      <c r="G192" s="15">
        <f>51891.94*3</f>
        <v>155675.82</v>
      </c>
    </row>
    <row r="193" spans="1:7" s="36" customFormat="1" ht="25.5" x14ac:dyDescent="0.25">
      <c r="A193" s="46">
        <v>2016</v>
      </c>
      <c r="B193" s="46" t="s">
        <v>371</v>
      </c>
      <c r="C193" s="13" t="s">
        <v>100</v>
      </c>
      <c r="D193" s="38"/>
      <c r="E193" s="37">
        <v>1</v>
      </c>
      <c r="F193" s="15">
        <v>162201.43119999999</v>
      </c>
      <c r="G193" s="15">
        <f>+F193</f>
        <v>162201.43119999999</v>
      </c>
    </row>
    <row r="194" spans="1:7" s="36" customFormat="1" ht="16.5" x14ac:dyDescent="0.25">
      <c r="A194" s="46">
        <v>2016</v>
      </c>
      <c r="B194" s="46" t="s">
        <v>371</v>
      </c>
      <c r="C194" s="13" t="s">
        <v>28</v>
      </c>
      <c r="D194" s="38"/>
      <c r="E194" s="37">
        <v>5</v>
      </c>
      <c r="F194" s="15">
        <v>32900.194000000003</v>
      </c>
      <c r="G194" s="18">
        <v>164500.97</v>
      </c>
    </row>
    <row r="195" spans="1:7" s="36" customFormat="1" ht="16.5" x14ac:dyDescent="0.25">
      <c r="A195" s="46">
        <v>2016</v>
      </c>
      <c r="B195" s="46" t="s">
        <v>371</v>
      </c>
      <c r="C195" s="19" t="s">
        <v>231</v>
      </c>
      <c r="D195" s="38"/>
      <c r="E195" s="37">
        <v>2</v>
      </c>
      <c r="F195" s="15">
        <v>82587.360000000001</v>
      </c>
      <c r="G195" s="20">
        <v>165174.72</v>
      </c>
    </row>
    <row r="196" spans="1:7" s="36" customFormat="1" ht="16.5" x14ac:dyDescent="0.25">
      <c r="A196" s="46">
        <v>2016</v>
      </c>
      <c r="B196" s="46" t="s">
        <v>371</v>
      </c>
      <c r="C196" s="13" t="s">
        <v>101</v>
      </c>
      <c r="D196" s="38"/>
      <c r="E196" s="37">
        <v>1</v>
      </c>
      <c r="F196" s="15">
        <v>167026</v>
      </c>
      <c r="G196" s="15">
        <f>+F196</f>
        <v>167026</v>
      </c>
    </row>
    <row r="197" spans="1:7" s="36" customFormat="1" ht="16.5" x14ac:dyDescent="0.25">
      <c r="A197" s="46">
        <v>2016</v>
      </c>
      <c r="B197" s="46" t="s">
        <v>371</v>
      </c>
      <c r="C197" s="13" t="s">
        <v>65</v>
      </c>
      <c r="D197" s="38"/>
      <c r="E197" s="37">
        <v>1</v>
      </c>
      <c r="F197" s="15">
        <v>174664.3</v>
      </c>
      <c r="G197" s="15">
        <f>+F197</f>
        <v>174664.3</v>
      </c>
    </row>
    <row r="198" spans="1:7" s="36" customFormat="1" ht="25.5" x14ac:dyDescent="0.25">
      <c r="A198" s="46">
        <v>2016</v>
      </c>
      <c r="B198" s="46" t="s">
        <v>371</v>
      </c>
      <c r="C198" s="13" t="s">
        <v>72</v>
      </c>
      <c r="D198" s="38"/>
      <c r="E198" s="37">
        <v>5</v>
      </c>
      <c r="F198" s="15">
        <v>29801.099999999995</v>
      </c>
      <c r="G198" s="15">
        <f>155484*1.15</f>
        <v>178806.59999999998</v>
      </c>
    </row>
    <row r="199" spans="1:7" s="36" customFormat="1" ht="16.5" x14ac:dyDescent="0.25">
      <c r="A199" s="46">
        <v>2016</v>
      </c>
      <c r="B199" s="46" t="s">
        <v>371</v>
      </c>
      <c r="C199" s="13" t="s">
        <v>61</v>
      </c>
      <c r="D199" s="38"/>
      <c r="E199" s="37">
        <v>2</v>
      </c>
      <c r="F199" s="15">
        <v>90398.404999999999</v>
      </c>
      <c r="G199" s="15">
        <v>180796.81</v>
      </c>
    </row>
    <row r="200" spans="1:7" s="36" customFormat="1" ht="25.5" x14ac:dyDescent="0.25">
      <c r="A200" s="46">
        <v>2016</v>
      </c>
      <c r="B200" s="46" t="s">
        <v>371</v>
      </c>
      <c r="C200" s="13" t="s">
        <v>102</v>
      </c>
      <c r="D200" s="38"/>
      <c r="E200" s="37">
        <v>1</v>
      </c>
      <c r="F200" s="15">
        <v>185205.2</v>
      </c>
      <c r="G200" s="15">
        <f>+F200</f>
        <v>185205.2</v>
      </c>
    </row>
    <row r="201" spans="1:7" s="36" customFormat="1" ht="16.5" x14ac:dyDescent="0.25">
      <c r="A201" s="46">
        <v>2016</v>
      </c>
      <c r="B201" s="46" t="s">
        <v>371</v>
      </c>
      <c r="C201" s="13" t="s">
        <v>150</v>
      </c>
      <c r="D201" s="38"/>
      <c r="E201" s="37">
        <v>1</v>
      </c>
      <c r="F201" s="15">
        <v>189750</v>
      </c>
      <c r="G201" s="15">
        <f>+F201</f>
        <v>189750</v>
      </c>
    </row>
    <row r="202" spans="1:7" s="36" customFormat="1" ht="16.5" x14ac:dyDescent="0.25">
      <c r="A202" s="46">
        <v>2016</v>
      </c>
      <c r="B202" s="46" t="s">
        <v>371</v>
      </c>
      <c r="C202" s="13" t="s">
        <v>151</v>
      </c>
      <c r="D202" s="38"/>
      <c r="E202" s="37">
        <v>1</v>
      </c>
      <c r="F202" s="15">
        <v>189750</v>
      </c>
      <c r="G202" s="15">
        <f>+F202</f>
        <v>189750</v>
      </c>
    </row>
    <row r="203" spans="1:7" s="36" customFormat="1" ht="16.5" x14ac:dyDescent="0.25">
      <c r="A203" s="46">
        <v>2016</v>
      </c>
      <c r="B203" s="46" t="s">
        <v>371</v>
      </c>
      <c r="C203" s="13" t="s">
        <v>103</v>
      </c>
      <c r="D203" s="38"/>
      <c r="E203" s="37">
        <v>1</v>
      </c>
      <c r="F203" s="15">
        <v>192661.8</v>
      </c>
      <c r="G203" s="15">
        <f>+F203</f>
        <v>192661.8</v>
      </c>
    </row>
    <row r="204" spans="1:7" s="36" customFormat="1" ht="25.5" x14ac:dyDescent="0.25">
      <c r="A204" s="46">
        <v>2016</v>
      </c>
      <c r="B204" s="46" t="s">
        <v>371</v>
      </c>
      <c r="C204" s="19" t="s">
        <v>144</v>
      </c>
      <c r="D204" s="38"/>
      <c r="E204" s="37">
        <v>4</v>
      </c>
      <c r="F204" s="15">
        <v>48911.399999999994</v>
      </c>
      <c r="G204" s="15">
        <v>195645.6</v>
      </c>
    </row>
    <row r="205" spans="1:7" s="36" customFormat="1" ht="16.5" x14ac:dyDescent="0.25">
      <c r="A205" s="46">
        <v>2016</v>
      </c>
      <c r="B205" s="46" t="s">
        <v>371</v>
      </c>
      <c r="C205" s="13" t="s">
        <v>186</v>
      </c>
      <c r="D205" s="38"/>
      <c r="E205" s="37">
        <v>1</v>
      </c>
      <c r="F205" s="15">
        <v>198000</v>
      </c>
      <c r="G205" s="15">
        <f>+F205</f>
        <v>198000</v>
      </c>
    </row>
    <row r="206" spans="1:7" s="36" customFormat="1" ht="16.5" x14ac:dyDescent="0.25">
      <c r="A206" s="46">
        <v>2016</v>
      </c>
      <c r="B206" s="46" t="s">
        <v>371</v>
      </c>
      <c r="C206" s="13" t="s">
        <v>66</v>
      </c>
      <c r="D206" s="38"/>
      <c r="E206" s="37">
        <v>1</v>
      </c>
      <c r="F206" s="15">
        <v>203777.56383999999</v>
      </c>
      <c r="G206" s="15">
        <f>+F206</f>
        <v>203777.56383999999</v>
      </c>
    </row>
    <row r="207" spans="1:7" s="36" customFormat="1" ht="16.5" x14ac:dyDescent="0.25">
      <c r="A207" s="46">
        <v>2016</v>
      </c>
      <c r="B207" s="46" t="s">
        <v>371</v>
      </c>
      <c r="C207" s="13" t="s">
        <v>158</v>
      </c>
      <c r="D207" s="38"/>
      <c r="E207" s="37">
        <v>1</v>
      </c>
      <c r="F207" s="15">
        <v>207000</v>
      </c>
      <c r="G207" s="15">
        <f>+F207</f>
        <v>207000</v>
      </c>
    </row>
    <row r="208" spans="1:7" s="36" customFormat="1" ht="16.5" x14ac:dyDescent="0.25">
      <c r="A208" s="46">
        <v>2016</v>
      </c>
      <c r="B208" s="46" t="s">
        <v>371</v>
      </c>
      <c r="C208" s="13" t="s">
        <v>159</v>
      </c>
      <c r="D208" s="38"/>
      <c r="E208" s="37">
        <v>1</v>
      </c>
      <c r="F208" s="15">
        <v>209000</v>
      </c>
      <c r="G208" s="15">
        <f>+F208</f>
        <v>209000</v>
      </c>
    </row>
    <row r="209" spans="1:9" s="36" customFormat="1" ht="25.5" x14ac:dyDescent="0.25">
      <c r="A209" s="46">
        <v>2016</v>
      </c>
      <c r="B209" s="46" t="s">
        <v>371</v>
      </c>
      <c r="C209" s="13" t="s">
        <v>240</v>
      </c>
      <c r="D209" s="38"/>
      <c r="E209" s="37">
        <v>3</v>
      </c>
      <c r="F209" s="15">
        <v>70239.7</v>
      </c>
      <c r="G209" s="15">
        <f>+F209*E209</f>
        <v>210719.09999999998</v>
      </c>
    </row>
    <row r="210" spans="1:9" s="36" customFormat="1" ht="16.5" x14ac:dyDescent="0.25">
      <c r="A210" s="46">
        <v>2016</v>
      </c>
      <c r="B210" s="46" t="s">
        <v>371</v>
      </c>
      <c r="C210" s="13" t="s">
        <v>104</v>
      </c>
      <c r="D210" s="38"/>
      <c r="E210" s="37">
        <v>1</v>
      </c>
      <c r="F210" s="15">
        <v>211887.5</v>
      </c>
      <c r="G210" s="15">
        <f>+F210</f>
        <v>211887.5</v>
      </c>
    </row>
    <row r="211" spans="1:9" s="36" customFormat="1" ht="16.5" x14ac:dyDescent="0.25">
      <c r="A211" s="46">
        <v>2016</v>
      </c>
      <c r="B211" s="46" t="s">
        <v>371</v>
      </c>
      <c r="C211" s="13" t="s">
        <v>154</v>
      </c>
      <c r="D211" s="38"/>
      <c r="E211" s="37">
        <v>1</v>
      </c>
      <c r="F211" s="15">
        <v>218544.99949999998</v>
      </c>
      <c r="G211" s="15">
        <f>+F211</f>
        <v>218544.99949999998</v>
      </c>
      <c r="H211" s="15"/>
      <c r="I211" s="15"/>
    </row>
    <row r="212" spans="1:9" s="36" customFormat="1" ht="16.5" x14ac:dyDescent="0.25">
      <c r="A212" s="46">
        <v>2016</v>
      </c>
      <c r="B212" s="46" t="s">
        <v>371</v>
      </c>
      <c r="C212" s="13" t="s">
        <v>113</v>
      </c>
      <c r="D212" s="38"/>
      <c r="E212" s="37">
        <v>1</v>
      </c>
      <c r="F212" s="15">
        <v>226800.88</v>
      </c>
      <c r="G212" s="15">
        <f>+F212</f>
        <v>226800.88</v>
      </c>
    </row>
    <row r="213" spans="1:9" s="36" customFormat="1" ht="16.5" x14ac:dyDescent="0.25">
      <c r="A213" s="46">
        <v>2016</v>
      </c>
      <c r="B213" s="46" t="s">
        <v>371</v>
      </c>
      <c r="C213" s="13" t="s">
        <v>105</v>
      </c>
      <c r="D213" s="38"/>
      <c r="E213" s="37">
        <v>1</v>
      </c>
      <c r="F213" s="15">
        <v>226913.4</v>
      </c>
      <c r="G213" s="15">
        <f>+F213</f>
        <v>226913.4</v>
      </c>
    </row>
    <row r="214" spans="1:9" s="36" customFormat="1" ht="16.5" x14ac:dyDescent="0.25">
      <c r="A214" s="46">
        <v>2016</v>
      </c>
      <c r="B214" s="46" t="s">
        <v>371</v>
      </c>
      <c r="C214" s="19" t="s">
        <v>148</v>
      </c>
      <c r="D214" s="43"/>
      <c r="E214" s="44">
        <v>1</v>
      </c>
      <c r="F214" s="15">
        <v>228288</v>
      </c>
      <c r="G214" s="15">
        <v>228288</v>
      </c>
      <c r="H214" s="42"/>
      <c r="I214" s="42"/>
    </row>
    <row r="215" spans="1:9" s="36" customFormat="1" ht="25.5" x14ac:dyDescent="0.25">
      <c r="A215" s="46">
        <v>2016</v>
      </c>
      <c r="B215" s="46" t="s">
        <v>371</v>
      </c>
      <c r="C215" s="13" t="s">
        <v>67</v>
      </c>
      <c r="D215" s="38"/>
      <c r="E215" s="37">
        <v>1</v>
      </c>
      <c r="F215" s="15">
        <v>241280.39600000001</v>
      </c>
      <c r="G215" s="15">
        <f>+F215</f>
        <v>241280.39600000001</v>
      </c>
    </row>
    <row r="216" spans="1:9" s="36" customFormat="1" ht="25.5" x14ac:dyDescent="0.25">
      <c r="A216" s="46">
        <v>2016</v>
      </c>
      <c r="B216" s="46" t="s">
        <v>371</v>
      </c>
      <c r="C216" s="13" t="s">
        <v>106</v>
      </c>
      <c r="D216" s="38"/>
      <c r="E216" s="37">
        <v>1</v>
      </c>
      <c r="F216" s="15">
        <f>210890*1.16</f>
        <v>244632.4</v>
      </c>
      <c r="G216" s="15">
        <f>+F216</f>
        <v>244632.4</v>
      </c>
    </row>
    <row r="217" spans="1:9" s="36" customFormat="1" ht="25.5" x14ac:dyDescent="0.25">
      <c r="A217" s="46">
        <v>2016</v>
      </c>
      <c r="B217" s="46" t="s">
        <v>371</v>
      </c>
      <c r="C217" s="19" t="s">
        <v>146</v>
      </c>
      <c r="D217" s="38"/>
      <c r="E217" s="37">
        <v>3</v>
      </c>
      <c r="F217" s="15">
        <v>82695.239999999991</v>
      </c>
      <c r="G217" s="21">
        <f>213867*1.16</f>
        <v>248085.71999999997</v>
      </c>
    </row>
    <row r="218" spans="1:9" s="36" customFormat="1" ht="25.5" x14ac:dyDescent="0.25">
      <c r="A218" s="46">
        <v>2016</v>
      </c>
      <c r="B218" s="46" t="s">
        <v>371</v>
      </c>
      <c r="C218" s="13" t="s">
        <v>107</v>
      </c>
      <c r="D218" s="38"/>
      <c r="E218" s="37">
        <v>1</v>
      </c>
      <c r="F218" s="40">
        <f>217114*1.16</f>
        <v>251852.24</v>
      </c>
      <c r="G218" s="15">
        <f>+F218</f>
        <v>251852.24</v>
      </c>
    </row>
    <row r="219" spans="1:9" s="36" customFormat="1" ht="16.5" x14ac:dyDescent="0.25">
      <c r="A219" s="46">
        <v>2016</v>
      </c>
      <c r="B219" s="46" t="s">
        <v>371</v>
      </c>
      <c r="C219" s="13" t="s">
        <v>108</v>
      </c>
      <c r="D219" s="38"/>
      <c r="E219" s="37">
        <v>1</v>
      </c>
      <c r="F219" s="15">
        <v>252980.44999999998</v>
      </c>
      <c r="G219" s="15">
        <f>+F219</f>
        <v>252980.44999999998</v>
      </c>
    </row>
    <row r="220" spans="1:9" s="36" customFormat="1" ht="25.5" x14ac:dyDescent="0.25">
      <c r="A220" s="46">
        <v>2016</v>
      </c>
      <c r="B220" s="46" t="s">
        <v>371</v>
      </c>
      <c r="C220" s="13" t="s">
        <v>173</v>
      </c>
      <c r="D220" s="38"/>
      <c r="E220" s="37">
        <v>1</v>
      </c>
      <c r="F220" s="15">
        <v>254900</v>
      </c>
      <c r="G220" s="15">
        <f>+F220</f>
        <v>254900</v>
      </c>
    </row>
    <row r="221" spans="1:9" s="36" customFormat="1" ht="16.5" x14ac:dyDescent="0.25">
      <c r="A221" s="46">
        <v>2016</v>
      </c>
      <c r="B221" s="46" t="s">
        <v>371</v>
      </c>
      <c r="C221" s="13" t="s">
        <v>34</v>
      </c>
      <c r="D221" s="38"/>
      <c r="E221" s="37">
        <v>7</v>
      </c>
      <c r="F221" s="15">
        <v>37561.334499999997</v>
      </c>
      <c r="G221" s="15">
        <f>(228634.21*1.15)</f>
        <v>262929.34149999998</v>
      </c>
    </row>
    <row r="222" spans="1:9" s="36" customFormat="1" ht="16.5" x14ac:dyDescent="0.25">
      <c r="A222" s="46">
        <v>2016</v>
      </c>
      <c r="B222" s="46" t="s">
        <v>371</v>
      </c>
      <c r="C222" s="13" t="s">
        <v>184</v>
      </c>
      <c r="D222" s="38"/>
      <c r="E222" s="37">
        <v>1</v>
      </c>
      <c r="F222" s="15">
        <v>267900</v>
      </c>
      <c r="G222" s="15">
        <f>+F222</f>
        <v>267900</v>
      </c>
    </row>
    <row r="223" spans="1:9" s="36" customFormat="1" ht="16.5" x14ac:dyDescent="0.25">
      <c r="A223" s="46">
        <v>2016</v>
      </c>
      <c r="B223" s="46" t="s">
        <v>371</v>
      </c>
      <c r="C223" s="13" t="s">
        <v>22</v>
      </c>
      <c r="D223" s="38"/>
      <c r="E223" s="37">
        <v>9</v>
      </c>
      <c r="F223" s="15">
        <v>30917.134444444448</v>
      </c>
      <c r="G223" s="15">
        <v>278254.21000000002</v>
      </c>
    </row>
    <row r="224" spans="1:9" s="36" customFormat="1" ht="16.5" x14ac:dyDescent="0.25">
      <c r="A224" s="46">
        <v>2016</v>
      </c>
      <c r="B224" s="46" t="s">
        <v>371</v>
      </c>
      <c r="C224" s="13" t="s">
        <v>78</v>
      </c>
      <c r="D224" s="38"/>
      <c r="E224" s="37">
        <v>8</v>
      </c>
      <c r="F224" s="15">
        <v>35060.050000000003</v>
      </c>
      <c r="G224" s="15">
        <v>280480.40000000002</v>
      </c>
    </row>
    <row r="225" spans="1:7" s="36" customFormat="1" ht="16.5" x14ac:dyDescent="0.25">
      <c r="A225" s="46">
        <v>2016</v>
      </c>
      <c r="B225" s="46" t="s">
        <v>371</v>
      </c>
      <c r="C225" s="13" t="s">
        <v>153</v>
      </c>
      <c r="D225" s="38"/>
      <c r="E225" s="37">
        <v>1</v>
      </c>
      <c r="F225" s="15">
        <v>282255</v>
      </c>
      <c r="G225" s="15">
        <f>+F225</f>
        <v>282255</v>
      </c>
    </row>
    <row r="226" spans="1:7" s="36" customFormat="1" ht="16.5" x14ac:dyDescent="0.25">
      <c r="A226" s="46">
        <v>2016</v>
      </c>
      <c r="B226" s="46" t="s">
        <v>371</v>
      </c>
      <c r="C226" s="13" t="s">
        <v>251</v>
      </c>
      <c r="D226" s="38"/>
      <c r="E226" s="37">
        <v>1</v>
      </c>
      <c r="F226" s="15">
        <v>284260.98</v>
      </c>
      <c r="G226" s="15">
        <f>+F226</f>
        <v>284260.98</v>
      </c>
    </row>
    <row r="227" spans="1:7" s="36" customFormat="1" ht="16.5" x14ac:dyDescent="0.25">
      <c r="A227" s="46">
        <v>2016</v>
      </c>
      <c r="B227" s="46" t="s">
        <v>371</v>
      </c>
      <c r="C227" s="13" t="s">
        <v>64</v>
      </c>
      <c r="D227" s="38"/>
      <c r="E227" s="37">
        <v>3</v>
      </c>
      <c r="F227" s="15">
        <v>101508.87666666666</v>
      </c>
      <c r="G227" s="15">
        <v>304526.63</v>
      </c>
    </row>
    <row r="228" spans="1:7" s="36" customFormat="1" ht="25.5" x14ac:dyDescent="0.25">
      <c r="A228" s="46">
        <v>2016</v>
      </c>
      <c r="B228" s="46" t="s">
        <v>371</v>
      </c>
      <c r="C228" s="13" t="s">
        <v>139</v>
      </c>
      <c r="D228" s="38"/>
      <c r="E228" s="37">
        <v>3</v>
      </c>
      <c r="F228" s="15">
        <v>104628.67844799999</v>
      </c>
      <c r="G228" s="15">
        <f>+F228*3</f>
        <v>313886.03534399997</v>
      </c>
    </row>
    <row r="229" spans="1:7" s="36" customFormat="1" ht="16.5" x14ac:dyDescent="0.25">
      <c r="A229" s="46">
        <v>2016</v>
      </c>
      <c r="B229" s="46" t="s">
        <v>371</v>
      </c>
      <c r="C229" s="13" t="s">
        <v>96</v>
      </c>
      <c r="D229" s="38"/>
      <c r="E229" s="37">
        <v>4</v>
      </c>
      <c r="F229" s="15">
        <v>81152.347199999989</v>
      </c>
      <c r="G229" s="15">
        <v>324609.39</v>
      </c>
    </row>
    <row r="230" spans="1:7" s="36" customFormat="1" ht="25.5" x14ac:dyDescent="0.25">
      <c r="A230" s="46">
        <v>2016</v>
      </c>
      <c r="B230" s="46" t="s">
        <v>371</v>
      </c>
      <c r="C230" s="13" t="s">
        <v>198</v>
      </c>
      <c r="D230" s="38"/>
      <c r="E230" s="37">
        <v>1</v>
      </c>
      <c r="F230" s="15">
        <v>355408</v>
      </c>
      <c r="G230" s="15">
        <f>+F230</f>
        <v>355408</v>
      </c>
    </row>
    <row r="231" spans="1:7" s="36" customFormat="1" ht="25.5" x14ac:dyDescent="0.25">
      <c r="A231" s="46">
        <v>2016</v>
      </c>
      <c r="B231" s="46" t="s">
        <v>371</v>
      </c>
      <c r="C231" s="13" t="s">
        <v>201</v>
      </c>
      <c r="D231" s="38"/>
      <c r="E231" s="37">
        <v>1</v>
      </c>
      <c r="F231" s="15">
        <v>363991</v>
      </c>
      <c r="G231" s="15">
        <f>+F231</f>
        <v>363991</v>
      </c>
    </row>
    <row r="232" spans="1:7" s="36" customFormat="1" ht="25.5" x14ac:dyDescent="0.25">
      <c r="A232" s="46">
        <v>2016</v>
      </c>
      <c r="B232" s="46" t="s">
        <v>371</v>
      </c>
      <c r="C232" s="13" t="s">
        <v>202</v>
      </c>
      <c r="D232" s="38"/>
      <c r="E232" s="37">
        <v>1</v>
      </c>
      <c r="F232" s="15">
        <v>363991</v>
      </c>
      <c r="G232" s="15">
        <f>+F232</f>
        <v>363991</v>
      </c>
    </row>
    <row r="233" spans="1:7" s="36" customFormat="1" ht="51" x14ac:dyDescent="0.25">
      <c r="A233" s="46">
        <v>2016</v>
      </c>
      <c r="B233" s="46" t="s">
        <v>371</v>
      </c>
      <c r="C233" s="13" t="s">
        <v>209</v>
      </c>
      <c r="D233" s="38"/>
      <c r="E233" s="37">
        <v>1</v>
      </c>
      <c r="F233" s="15">
        <v>369800</v>
      </c>
      <c r="G233" s="15">
        <f>+F233</f>
        <v>369800</v>
      </c>
    </row>
    <row r="234" spans="1:7" s="36" customFormat="1" ht="51" x14ac:dyDescent="0.25">
      <c r="A234" s="46">
        <v>2016</v>
      </c>
      <c r="B234" s="46" t="s">
        <v>371</v>
      </c>
      <c r="C234" s="13" t="s">
        <v>210</v>
      </c>
      <c r="D234" s="38"/>
      <c r="E234" s="37">
        <v>1</v>
      </c>
      <c r="F234" s="15">
        <v>369800</v>
      </c>
      <c r="G234" s="15">
        <f>+F234</f>
        <v>369800</v>
      </c>
    </row>
    <row r="235" spans="1:7" s="36" customFormat="1" ht="16.5" x14ac:dyDescent="0.25">
      <c r="A235" s="46">
        <v>2016</v>
      </c>
      <c r="B235" s="46" t="s">
        <v>371</v>
      </c>
      <c r="C235" s="13" t="s">
        <v>149</v>
      </c>
      <c r="D235" s="38"/>
      <c r="E235" s="37">
        <v>1</v>
      </c>
      <c r="F235" s="15">
        <v>376199.5</v>
      </c>
      <c r="G235" s="15">
        <f>+F235</f>
        <v>376199.5</v>
      </c>
    </row>
    <row r="236" spans="1:7" s="36" customFormat="1" ht="16.5" x14ac:dyDescent="0.25">
      <c r="A236" s="46">
        <v>2016</v>
      </c>
      <c r="B236" s="46" t="s">
        <v>371</v>
      </c>
      <c r="C236" s="13" t="s">
        <v>46</v>
      </c>
      <c r="D236" s="38"/>
      <c r="E236" s="37">
        <v>8</v>
      </c>
      <c r="F236" s="15">
        <v>47228.705999999998</v>
      </c>
      <c r="G236" s="15">
        <f>328547.52*1.15</f>
        <v>377829.64799999999</v>
      </c>
    </row>
    <row r="237" spans="1:7" s="36" customFormat="1" ht="25.5" x14ac:dyDescent="0.25">
      <c r="A237" s="46">
        <v>2016</v>
      </c>
      <c r="B237" s="46" t="s">
        <v>371</v>
      </c>
      <c r="C237" s="13" t="s">
        <v>110</v>
      </c>
      <c r="D237" s="38"/>
      <c r="E237" s="37">
        <v>1</v>
      </c>
      <c r="F237" s="15">
        <v>400000</v>
      </c>
      <c r="G237" s="15">
        <f>+F237</f>
        <v>400000</v>
      </c>
    </row>
    <row r="238" spans="1:7" s="36" customFormat="1" ht="25.5" x14ac:dyDescent="0.25">
      <c r="A238" s="46">
        <v>2016</v>
      </c>
      <c r="B238" s="46" t="s">
        <v>371</v>
      </c>
      <c r="C238" s="13" t="s">
        <v>211</v>
      </c>
      <c r="D238" s="38"/>
      <c r="E238" s="37">
        <v>1</v>
      </c>
      <c r="F238" s="15">
        <v>416000</v>
      </c>
      <c r="G238" s="15">
        <f>+F238</f>
        <v>416000</v>
      </c>
    </row>
    <row r="239" spans="1:7" s="36" customFormat="1" ht="25.5" x14ac:dyDescent="0.25">
      <c r="A239" s="46">
        <v>2016</v>
      </c>
      <c r="B239" s="46" t="s">
        <v>371</v>
      </c>
      <c r="C239" s="13" t="s">
        <v>212</v>
      </c>
      <c r="D239" s="38"/>
      <c r="E239" s="37">
        <v>1</v>
      </c>
      <c r="F239" s="15">
        <v>416000</v>
      </c>
      <c r="G239" s="15">
        <f>+F239</f>
        <v>416000</v>
      </c>
    </row>
    <row r="240" spans="1:7" s="36" customFormat="1" ht="25.5" x14ac:dyDescent="0.25">
      <c r="A240" s="46">
        <v>2016</v>
      </c>
      <c r="B240" s="46" t="s">
        <v>371</v>
      </c>
      <c r="C240" s="13" t="s">
        <v>213</v>
      </c>
      <c r="D240" s="38"/>
      <c r="E240" s="37">
        <v>1</v>
      </c>
      <c r="F240" s="15">
        <v>416000</v>
      </c>
      <c r="G240" s="15">
        <f>+F240</f>
        <v>416000</v>
      </c>
    </row>
    <row r="241" spans="1:7" s="36" customFormat="1" ht="25.5" x14ac:dyDescent="0.25">
      <c r="A241" s="46">
        <v>2016</v>
      </c>
      <c r="B241" s="46" t="s">
        <v>371</v>
      </c>
      <c r="C241" s="13" t="s">
        <v>214</v>
      </c>
      <c r="D241" s="38"/>
      <c r="E241" s="37">
        <v>1</v>
      </c>
      <c r="F241" s="15">
        <v>416000</v>
      </c>
      <c r="G241" s="15">
        <f>+F241</f>
        <v>416000</v>
      </c>
    </row>
    <row r="242" spans="1:7" s="36" customFormat="1" ht="16.5" x14ac:dyDescent="0.25">
      <c r="A242" s="46">
        <v>2016</v>
      </c>
      <c r="B242" s="46" t="s">
        <v>371</v>
      </c>
      <c r="C242" s="13" t="s">
        <v>68</v>
      </c>
      <c r="D242" s="38"/>
      <c r="E242" s="37">
        <v>1</v>
      </c>
      <c r="F242" s="15">
        <v>514303.31</v>
      </c>
      <c r="G242" s="15">
        <f>+F242</f>
        <v>514303.31</v>
      </c>
    </row>
    <row r="243" spans="1:7" s="36" customFormat="1" ht="16.5" x14ac:dyDescent="0.25">
      <c r="A243" s="46">
        <v>2016</v>
      </c>
      <c r="B243" s="46" t="s">
        <v>371</v>
      </c>
      <c r="C243" s="13" t="s">
        <v>109</v>
      </c>
      <c r="D243" s="38"/>
      <c r="E243" s="37">
        <v>2</v>
      </c>
      <c r="F243" s="15">
        <v>274254.875</v>
      </c>
      <c r="G243" s="15">
        <f>476965*1.15</f>
        <v>548509.75</v>
      </c>
    </row>
    <row r="244" spans="1:7" s="36" customFormat="1" ht="16.5" x14ac:dyDescent="0.25">
      <c r="A244" s="46">
        <v>2016</v>
      </c>
      <c r="B244" s="46" t="s">
        <v>371</v>
      </c>
      <c r="C244" s="13" t="s">
        <v>36</v>
      </c>
      <c r="D244" s="38"/>
      <c r="E244" s="37">
        <v>15</v>
      </c>
      <c r="F244" s="15">
        <v>38844.53</v>
      </c>
      <c r="G244" s="15">
        <v>582667.94999999995</v>
      </c>
    </row>
    <row r="245" spans="1:7" s="36" customFormat="1" ht="16.5" x14ac:dyDescent="0.25">
      <c r="A245" s="46">
        <v>2016</v>
      </c>
      <c r="B245" s="46" t="s">
        <v>371</v>
      </c>
      <c r="C245" s="13" t="s">
        <v>248</v>
      </c>
      <c r="D245" s="38"/>
      <c r="E245" s="37">
        <v>1</v>
      </c>
      <c r="F245" s="15">
        <v>606601.12</v>
      </c>
      <c r="G245" s="15">
        <f>+F245</f>
        <v>606601.12</v>
      </c>
    </row>
    <row r="246" spans="1:7" s="36" customFormat="1" ht="25.5" x14ac:dyDescent="0.25">
      <c r="A246" s="46">
        <v>2016</v>
      </c>
      <c r="B246" s="46" t="s">
        <v>371</v>
      </c>
      <c r="C246" s="13" t="s">
        <v>156</v>
      </c>
      <c r="D246" s="38"/>
      <c r="E246" s="37">
        <v>1</v>
      </c>
      <c r="F246" s="15">
        <v>650000</v>
      </c>
      <c r="G246" s="15">
        <f>+F246</f>
        <v>650000</v>
      </c>
    </row>
    <row r="247" spans="1:7" s="36" customFormat="1" ht="25.5" x14ac:dyDescent="0.25">
      <c r="A247" s="46">
        <v>2016</v>
      </c>
      <c r="B247" s="46" t="s">
        <v>371</v>
      </c>
      <c r="C247" s="13" t="s">
        <v>157</v>
      </c>
      <c r="D247" s="38"/>
      <c r="E247" s="37">
        <v>1</v>
      </c>
      <c r="F247" s="15">
        <v>650000</v>
      </c>
      <c r="G247" s="15">
        <f>+F247</f>
        <v>650000</v>
      </c>
    </row>
    <row r="248" spans="1:7" s="36" customFormat="1" ht="16.5" x14ac:dyDescent="0.25">
      <c r="A248" s="46">
        <v>2016</v>
      </c>
      <c r="B248" s="46" t="s">
        <v>371</v>
      </c>
      <c r="C248" s="13" t="s">
        <v>69</v>
      </c>
      <c r="D248" s="38"/>
      <c r="E248" s="37">
        <v>1</v>
      </c>
      <c r="F248" s="15">
        <v>657858.65</v>
      </c>
      <c r="G248" s="15">
        <f>+F248</f>
        <v>657858.65</v>
      </c>
    </row>
    <row r="249" spans="1:7" s="36" customFormat="1" ht="16.5" x14ac:dyDescent="0.25">
      <c r="A249" s="46">
        <v>2016</v>
      </c>
      <c r="B249" s="46" t="s">
        <v>371</v>
      </c>
      <c r="C249" s="13" t="s">
        <v>56</v>
      </c>
      <c r="D249" s="38"/>
      <c r="E249" s="37">
        <v>10</v>
      </c>
      <c r="F249" s="15">
        <v>67738.483999999997</v>
      </c>
      <c r="G249" s="15">
        <v>677384.84</v>
      </c>
    </row>
    <row r="250" spans="1:7" s="36" customFormat="1" ht="25.5" x14ac:dyDescent="0.25">
      <c r="A250" s="46">
        <v>2016</v>
      </c>
      <c r="B250" s="46" t="s">
        <v>371</v>
      </c>
      <c r="C250" s="13" t="s">
        <v>253</v>
      </c>
      <c r="D250" s="38"/>
      <c r="E250" s="37">
        <v>1</v>
      </c>
      <c r="F250" s="15">
        <v>688288.14450000005</v>
      </c>
      <c r="G250" s="15">
        <f>+F250</f>
        <v>688288.14450000005</v>
      </c>
    </row>
    <row r="251" spans="1:7" s="36" customFormat="1" ht="25.5" x14ac:dyDescent="0.25">
      <c r="A251" s="46">
        <v>2016</v>
      </c>
      <c r="B251" s="46" t="s">
        <v>371</v>
      </c>
      <c r="C251" s="13" t="s">
        <v>226</v>
      </c>
      <c r="D251" s="38"/>
      <c r="E251" s="37">
        <v>4</v>
      </c>
      <c r="F251" s="15">
        <v>174000</v>
      </c>
      <c r="G251" s="15">
        <f>+F251*4</f>
        <v>696000</v>
      </c>
    </row>
    <row r="252" spans="1:7" s="36" customFormat="1" ht="16.5" x14ac:dyDescent="0.25">
      <c r="A252" s="46">
        <v>2016</v>
      </c>
      <c r="B252" s="46" t="s">
        <v>371</v>
      </c>
      <c r="C252" s="13" t="s">
        <v>152</v>
      </c>
      <c r="D252" s="38"/>
      <c r="E252" s="37">
        <v>1</v>
      </c>
      <c r="F252" s="15">
        <v>713607.55</v>
      </c>
      <c r="G252" s="15">
        <f>+F252</f>
        <v>713607.55</v>
      </c>
    </row>
    <row r="253" spans="1:7" s="36" customFormat="1" ht="25.5" x14ac:dyDescent="0.25">
      <c r="A253" s="46">
        <v>2016</v>
      </c>
      <c r="B253" s="46" t="s">
        <v>371</v>
      </c>
      <c r="C253" s="13" t="s">
        <v>254</v>
      </c>
      <c r="D253" s="38"/>
      <c r="E253" s="37">
        <v>1</v>
      </c>
      <c r="F253" s="15">
        <v>753110.9</v>
      </c>
      <c r="G253" s="15">
        <f>+F253</f>
        <v>753110.9</v>
      </c>
    </row>
    <row r="254" spans="1:7" s="36" customFormat="1" ht="25.5" x14ac:dyDescent="0.25">
      <c r="A254" s="46">
        <v>2016</v>
      </c>
      <c r="B254" s="46" t="s">
        <v>371</v>
      </c>
      <c r="C254" s="13" t="s">
        <v>249</v>
      </c>
      <c r="D254" s="38"/>
      <c r="E254" s="37">
        <v>1</v>
      </c>
      <c r="F254" s="15">
        <v>762039.45</v>
      </c>
      <c r="G254" s="15">
        <f>+F254</f>
        <v>762039.45</v>
      </c>
    </row>
    <row r="255" spans="1:7" s="36" customFormat="1" ht="16.5" x14ac:dyDescent="0.25">
      <c r="A255" s="46">
        <v>2016</v>
      </c>
      <c r="B255" s="46" t="s">
        <v>371</v>
      </c>
      <c r="C255" s="13" t="s">
        <v>19</v>
      </c>
      <c r="D255" s="38"/>
      <c r="E255" s="37">
        <v>26</v>
      </c>
      <c r="F255" s="15">
        <v>30214.471923076922</v>
      </c>
      <c r="G255" s="15">
        <v>785576.27</v>
      </c>
    </row>
    <row r="256" spans="1:7" s="36" customFormat="1" ht="16.5" x14ac:dyDescent="0.25">
      <c r="A256" s="46">
        <v>2016</v>
      </c>
      <c r="B256" s="46" t="s">
        <v>371</v>
      </c>
      <c r="C256" s="13" t="s">
        <v>250</v>
      </c>
      <c r="D256" s="38"/>
      <c r="E256" s="37">
        <v>1</v>
      </c>
      <c r="F256" s="15">
        <v>972722.78499999992</v>
      </c>
      <c r="G256" s="15">
        <f>+F256</f>
        <v>972722.78499999992</v>
      </c>
    </row>
    <row r="257" spans="1:7" s="36" customFormat="1" ht="16.5" x14ac:dyDescent="0.25">
      <c r="A257" s="46">
        <v>2016</v>
      </c>
      <c r="B257" s="46" t="s">
        <v>371</v>
      </c>
      <c r="C257" s="13" t="s">
        <v>21</v>
      </c>
      <c r="D257" s="38"/>
      <c r="E257" s="37">
        <v>39</v>
      </c>
      <c r="F257" s="15">
        <v>30397.167999999998</v>
      </c>
      <c r="G257" s="15">
        <f>1030860.48*1.15</f>
        <v>1185489.5519999999</v>
      </c>
    </row>
    <row r="258" spans="1:7" s="36" customFormat="1" ht="25.5" x14ac:dyDescent="0.25">
      <c r="A258" s="46">
        <v>2016</v>
      </c>
      <c r="B258" s="46" t="s">
        <v>371</v>
      </c>
      <c r="C258" s="13" t="s">
        <v>155</v>
      </c>
      <c r="D258" s="38"/>
      <c r="E258" s="37">
        <v>1</v>
      </c>
      <c r="F258" s="15">
        <v>1509767</v>
      </c>
      <c r="G258" s="15">
        <f>+F258</f>
        <v>1509767</v>
      </c>
    </row>
    <row r="259" spans="1:7" s="36" customFormat="1" ht="16.5" x14ac:dyDescent="0.25">
      <c r="A259" s="46">
        <v>2016</v>
      </c>
      <c r="B259" s="46" t="s">
        <v>371</v>
      </c>
      <c r="C259" s="13" t="s">
        <v>40</v>
      </c>
      <c r="D259" s="38"/>
      <c r="E259" s="37">
        <v>47</v>
      </c>
      <c r="F259" s="15">
        <v>39822.086808510641</v>
      </c>
      <c r="G259" s="15">
        <v>1871638.08</v>
      </c>
    </row>
    <row r="260" spans="1:7" s="36" customFormat="1" ht="16.5" x14ac:dyDescent="0.25">
      <c r="A260" s="46">
        <v>2016</v>
      </c>
      <c r="B260" s="46" t="s">
        <v>371</v>
      </c>
      <c r="C260" s="19" t="s">
        <v>247</v>
      </c>
      <c r="D260" s="38"/>
      <c r="E260" s="37">
        <v>17</v>
      </c>
      <c r="F260" s="15">
        <v>136608.16649999999</v>
      </c>
      <c r="G260" s="20">
        <v>2322338.83</v>
      </c>
    </row>
    <row r="261" spans="1:7" s="36" customFormat="1" ht="16.5" x14ac:dyDescent="0.25">
      <c r="A261" s="46">
        <v>2016</v>
      </c>
      <c r="B261" s="46" t="s">
        <v>371</v>
      </c>
      <c r="C261" s="13" t="s">
        <v>255</v>
      </c>
      <c r="D261" s="38"/>
      <c r="E261" s="37">
        <v>1</v>
      </c>
      <c r="F261" s="15">
        <v>2994053.25</v>
      </c>
      <c r="G261" s="15">
        <f>+F261</f>
        <v>2994053.25</v>
      </c>
    </row>
    <row r="262" spans="1:7" s="36" customFormat="1" ht="16.5" x14ac:dyDescent="0.25">
      <c r="A262" s="46">
        <v>2016</v>
      </c>
      <c r="B262" s="46" t="s">
        <v>371</v>
      </c>
      <c r="C262" s="13" t="s">
        <v>37</v>
      </c>
      <c r="D262" s="38"/>
      <c r="E262" s="37">
        <v>85</v>
      </c>
      <c r="F262" s="15">
        <v>38844.53</v>
      </c>
      <c r="G262" s="15">
        <v>3301785.05</v>
      </c>
    </row>
    <row r="263" spans="1:7" s="36" customFormat="1" ht="16.5" x14ac:dyDescent="0.25">
      <c r="A263" s="46">
        <v>2016</v>
      </c>
      <c r="B263" s="46" t="s">
        <v>371</v>
      </c>
      <c r="C263" s="13" t="s">
        <v>35</v>
      </c>
      <c r="D263" s="38"/>
      <c r="E263" s="37">
        <v>135</v>
      </c>
      <c r="F263" s="15">
        <v>37976.682074074073</v>
      </c>
      <c r="G263" s="15">
        <v>5126852.08</v>
      </c>
    </row>
    <row r="264" spans="1:7" ht="16.5" x14ac:dyDescent="0.3">
      <c r="B264" s="16"/>
      <c r="C264" s="13"/>
      <c r="D264" s="16"/>
      <c r="E264" s="14"/>
      <c r="F264" s="15"/>
      <c r="G264" s="16"/>
    </row>
    <row r="265" spans="1:7" ht="16.5" x14ac:dyDescent="0.3">
      <c r="C265" s="13"/>
      <c r="D265" s="16"/>
      <c r="E265" s="14"/>
      <c r="F265" s="15"/>
    </row>
    <row r="266" spans="1:7" s="22" customFormat="1" ht="12.75" customHeight="1" x14ac:dyDescent="0.2">
      <c r="A266" s="69" t="s">
        <v>373</v>
      </c>
      <c r="B266" s="70"/>
      <c r="C266" s="70"/>
      <c r="D266" s="71"/>
      <c r="E266" s="65"/>
      <c r="F266" s="47"/>
      <c r="G266" s="47"/>
    </row>
    <row r="267" spans="1:7" s="22" customFormat="1" ht="12.75" customHeight="1" x14ac:dyDescent="0.2">
      <c r="A267" s="69" t="s">
        <v>374</v>
      </c>
      <c r="B267" s="70"/>
      <c r="C267" s="70"/>
      <c r="D267" s="71"/>
      <c r="E267" s="65"/>
      <c r="F267" s="47"/>
      <c r="G267" s="47"/>
    </row>
    <row r="268" spans="1:7" s="22" customFormat="1" ht="12.75" customHeight="1" x14ac:dyDescent="0.2">
      <c r="A268" s="69" t="s">
        <v>354</v>
      </c>
      <c r="B268" s="70"/>
      <c r="C268" s="70"/>
      <c r="D268" s="71"/>
      <c r="E268" s="65"/>
      <c r="F268" s="47"/>
      <c r="G268" s="47"/>
    </row>
    <row r="269" spans="1:7" s="22" customFormat="1" ht="16.5" x14ac:dyDescent="0.3">
      <c r="A269" s="66"/>
      <c r="B269" s="66"/>
      <c r="C269" s="66"/>
      <c r="D269" s="66"/>
      <c r="E269" s="65"/>
      <c r="F269" s="47"/>
      <c r="G269" s="47"/>
    </row>
    <row r="270" spans="1:7" ht="30.75" customHeight="1" x14ac:dyDescent="0.25">
      <c r="A270" s="76" t="s">
        <v>0</v>
      </c>
      <c r="B270" s="76"/>
      <c r="C270" s="76"/>
      <c r="D270" s="76"/>
      <c r="E270" s="76"/>
      <c r="F270" s="76"/>
      <c r="G270" s="76"/>
    </row>
    <row r="271" spans="1:7" ht="15.75" x14ac:dyDescent="0.25">
      <c r="A271" s="7"/>
      <c r="B271" s="7"/>
      <c r="C271" s="7"/>
      <c r="D271" s="7"/>
      <c r="E271" s="4"/>
      <c r="F271" s="5"/>
      <c r="G271" s="4"/>
    </row>
    <row r="272" spans="1:7" ht="29.25" customHeight="1" x14ac:dyDescent="0.25">
      <c r="A272" s="76" t="s">
        <v>1</v>
      </c>
      <c r="B272" s="76"/>
      <c r="C272" s="76"/>
      <c r="D272" s="76"/>
      <c r="E272" s="76"/>
      <c r="F272" s="76"/>
      <c r="G272" s="76"/>
    </row>
  </sheetData>
  <sortState ref="A7:J280">
    <sortCondition ref="G7:G280"/>
  </sortState>
  <mergeCells count="3">
    <mergeCell ref="A270:G270"/>
    <mergeCell ref="A272:G272"/>
    <mergeCell ref="B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33"/>
  <sheetViews>
    <sheetView workbookViewId="0">
      <pane ySplit="6" topLeftCell="A7" activePane="bottomLeft" state="frozen"/>
      <selection activeCell="D27" sqref="D27"/>
      <selection pane="bottomLeft" activeCell="D27" sqref="D27"/>
    </sheetView>
  </sheetViews>
  <sheetFormatPr baseColWidth="10" defaultRowHeight="15" x14ac:dyDescent="0.25"/>
  <cols>
    <col min="1" max="1" width="22.7109375" customWidth="1"/>
    <col min="2" max="2" width="11.28515625" customWidth="1"/>
    <col min="3" max="3" width="16.7109375" customWidth="1"/>
    <col min="4" max="4" width="14.5703125" customWidth="1"/>
    <col min="5" max="5" width="21.7109375" customWidth="1"/>
    <col min="6" max="6" width="11.5703125" bestFit="1" customWidth="1"/>
  </cols>
  <sheetData>
    <row r="1" spans="1:6" s="1" customFormat="1" ht="34.5" customHeight="1" x14ac:dyDescent="0.25">
      <c r="E1" s="2"/>
      <c r="F1" s="3"/>
    </row>
    <row r="2" spans="1:6" s="1" customFormat="1" ht="6.75" customHeight="1" x14ac:dyDescent="0.25">
      <c r="A2" s="6"/>
      <c r="B2" s="6"/>
      <c r="C2" s="6"/>
      <c r="D2" s="6"/>
      <c r="E2" s="8"/>
      <c r="F2" s="9"/>
    </row>
    <row r="3" spans="1:6" s="1" customFormat="1" ht="18" x14ac:dyDescent="0.25">
      <c r="A3" s="10" t="s">
        <v>366</v>
      </c>
      <c r="B3" s="11"/>
      <c r="C3" s="12"/>
      <c r="D3" s="12"/>
      <c r="E3" s="8"/>
      <c r="F3" s="9"/>
    </row>
    <row r="4" spans="1:6" x14ac:dyDescent="0.25">
      <c r="B4" s="78" t="s">
        <v>358</v>
      </c>
      <c r="C4" s="78"/>
      <c r="D4" s="78"/>
    </row>
    <row r="5" spans="1:6" ht="39" customHeight="1" thickBot="1" x14ac:dyDescent="0.3">
      <c r="A5" s="67" t="s">
        <v>258</v>
      </c>
      <c r="B5" s="67" t="s">
        <v>259</v>
      </c>
      <c r="C5" s="67" t="s">
        <v>260</v>
      </c>
      <c r="D5" s="67" t="s">
        <v>347</v>
      </c>
      <c r="E5" s="67" t="s">
        <v>261</v>
      </c>
    </row>
    <row r="6" spans="1:6" ht="15" customHeight="1" thickTop="1" x14ac:dyDescent="0.25">
      <c r="A6" s="54">
        <v>8</v>
      </c>
      <c r="B6" s="54">
        <v>8</v>
      </c>
      <c r="C6" s="54">
        <v>8</v>
      </c>
      <c r="D6" s="54">
        <v>8</v>
      </c>
      <c r="E6" s="54">
        <v>8</v>
      </c>
    </row>
    <row r="7" spans="1:6" ht="45" x14ac:dyDescent="0.25">
      <c r="A7" s="49" t="s">
        <v>262</v>
      </c>
      <c r="B7" s="23">
        <v>1</v>
      </c>
      <c r="C7" s="24" t="s">
        <v>263</v>
      </c>
      <c r="D7" s="25">
        <v>42732</v>
      </c>
      <c r="E7" s="50">
        <v>31320</v>
      </c>
    </row>
    <row r="8" spans="1:6" ht="60" x14ac:dyDescent="0.25">
      <c r="A8" s="49" t="s">
        <v>273</v>
      </c>
      <c r="B8" s="23">
        <v>1</v>
      </c>
      <c r="C8" s="24" t="s">
        <v>263</v>
      </c>
      <c r="D8" s="25">
        <v>42731</v>
      </c>
      <c r="E8" s="51">
        <v>41833.440000000002</v>
      </c>
    </row>
    <row r="9" spans="1:6" ht="60" x14ac:dyDescent="0.25">
      <c r="A9" s="49" t="s">
        <v>264</v>
      </c>
      <c r="B9" s="23">
        <v>1</v>
      </c>
      <c r="C9" s="24" t="s">
        <v>263</v>
      </c>
      <c r="D9" s="25">
        <v>42733</v>
      </c>
      <c r="E9" s="50">
        <v>46864</v>
      </c>
    </row>
    <row r="10" spans="1:6" ht="30" x14ac:dyDescent="0.25">
      <c r="A10" s="49" t="s">
        <v>265</v>
      </c>
      <c r="B10" s="23">
        <v>1</v>
      </c>
      <c r="C10" s="24" t="s">
        <v>263</v>
      </c>
      <c r="D10" s="25">
        <v>42732</v>
      </c>
      <c r="E10" s="51">
        <v>63369</v>
      </c>
    </row>
    <row r="11" spans="1:6" ht="60" x14ac:dyDescent="0.25">
      <c r="A11" s="49" t="s">
        <v>266</v>
      </c>
      <c r="B11" s="23">
        <v>2</v>
      </c>
      <c r="C11" s="24" t="s">
        <v>263</v>
      </c>
      <c r="D11" s="25">
        <v>42717</v>
      </c>
      <c r="E11" s="51">
        <v>77758</v>
      </c>
    </row>
    <row r="12" spans="1:6" ht="75" x14ac:dyDescent="0.25">
      <c r="A12" s="49" t="s">
        <v>267</v>
      </c>
      <c r="B12" s="23">
        <v>1</v>
      </c>
      <c r="C12" s="24" t="s">
        <v>263</v>
      </c>
      <c r="D12" s="25">
        <v>42663</v>
      </c>
      <c r="E12" s="51">
        <v>113000</v>
      </c>
    </row>
    <row r="13" spans="1:6" ht="75" x14ac:dyDescent="0.25">
      <c r="A13" s="49" t="s">
        <v>268</v>
      </c>
      <c r="B13" s="23">
        <v>1</v>
      </c>
      <c r="C13" s="24" t="s">
        <v>263</v>
      </c>
      <c r="D13" s="25">
        <v>42732</v>
      </c>
      <c r="E13" s="51">
        <v>131795</v>
      </c>
    </row>
    <row r="14" spans="1:6" ht="90" x14ac:dyDescent="0.25">
      <c r="A14" s="49" t="s">
        <v>269</v>
      </c>
      <c r="B14" s="23">
        <v>5</v>
      </c>
      <c r="C14" s="24" t="s">
        <v>263</v>
      </c>
      <c r="D14" s="25">
        <v>42429</v>
      </c>
      <c r="E14" s="51">
        <v>150794</v>
      </c>
    </row>
    <row r="15" spans="1:6" ht="75" x14ac:dyDescent="0.25">
      <c r="A15" s="49" t="s">
        <v>270</v>
      </c>
      <c r="B15" s="23">
        <v>1</v>
      </c>
      <c r="C15" s="24" t="s">
        <v>263</v>
      </c>
      <c r="D15" s="25">
        <v>42733</v>
      </c>
      <c r="E15" s="50">
        <v>225890</v>
      </c>
    </row>
    <row r="16" spans="1:6" ht="75" x14ac:dyDescent="0.25">
      <c r="A16" s="49" t="s">
        <v>271</v>
      </c>
      <c r="B16" s="23">
        <v>1</v>
      </c>
      <c r="C16" s="24" t="s">
        <v>263</v>
      </c>
      <c r="D16" s="25">
        <v>42732</v>
      </c>
      <c r="E16" s="51">
        <v>237145</v>
      </c>
    </row>
    <row r="17" spans="1:7" ht="45" x14ac:dyDescent="0.25">
      <c r="A17" s="49" t="s">
        <v>272</v>
      </c>
      <c r="B17" s="23">
        <v>2</v>
      </c>
      <c r="C17" s="24" t="s">
        <v>263</v>
      </c>
      <c r="D17" s="25">
        <v>42730</v>
      </c>
      <c r="E17" s="51">
        <v>599377.56999999995</v>
      </c>
      <c r="F17" s="27"/>
    </row>
    <row r="18" spans="1:7" ht="75" x14ac:dyDescent="0.25">
      <c r="A18" s="49" t="s">
        <v>274</v>
      </c>
      <c r="B18" s="23">
        <v>1</v>
      </c>
      <c r="C18" s="24" t="s">
        <v>263</v>
      </c>
      <c r="D18" s="25">
        <v>42733</v>
      </c>
      <c r="E18" s="51">
        <v>395136</v>
      </c>
    </row>
    <row r="19" spans="1:7" ht="75" x14ac:dyDescent="0.25">
      <c r="A19" s="49" t="s">
        <v>275</v>
      </c>
      <c r="B19" s="23">
        <v>1</v>
      </c>
      <c r="C19" s="24" t="s">
        <v>263</v>
      </c>
      <c r="D19" s="25">
        <v>42733</v>
      </c>
      <c r="E19" s="51">
        <v>436786</v>
      </c>
    </row>
    <row r="20" spans="1:7" ht="45" x14ac:dyDescent="0.25">
      <c r="A20" s="49" t="s">
        <v>276</v>
      </c>
      <c r="B20" s="23">
        <v>1</v>
      </c>
      <c r="C20" s="24" t="s">
        <v>263</v>
      </c>
      <c r="D20" s="25">
        <v>42712</v>
      </c>
      <c r="E20" s="51">
        <v>461666.08</v>
      </c>
    </row>
    <row r="21" spans="1:7" ht="75" x14ac:dyDescent="0.25">
      <c r="A21" s="49" t="s">
        <v>277</v>
      </c>
      <c r="B21" s="23">
        <v>5</v>
      </c>
      <c r="C21" s="24" t="s">
        <v>263</v>
      </c>
      <c r="D21" s="25">
        <v>42732</v>
      </c>
      <c r="E21" s="51">
        <f>125341*5</f>
        <v>626705</v>
      </c>
      <c r="F21" s="34"/>
    </row>
    <row r="22" spans="1:7" ht="75" x14ac:dyDescent="0.25">
      <c r="A22" s="49" t="s">
        <v>278</v>
      </c>
      <c r="B22" s="26">
        <v>1</v>
      </c>
      <c r="C22" s="24" t="s">
        <v>263</v>
      </c>
      <c r="D22" s="25">
        <v>42723</v>
      </c>
      <c r="E22" s="51">
        <f>345075.64+345075.64</f>
        <v>690151.28</v>
      </c>
      <c r="F22" s="27"/>
    </row>
    <row r="23" spans="1:7" ht="60" x14ac:dyDescent="0.25">
      <c r="A23" s="49" t="s">
        <v>279</v>
      </c>
      <c r="B23" s="26">
        <v>1</v>
      </c>
      <c r="C23" s="24" t="s">
        <v>263</v>
      </c>
      <c r="D23" s="25">
        <v>42732</v>
      </c>
      <c r="E23" s="51">
        <v>748200</v>
      </c>
    </row>
    <row r="24" spans="1:7" ht="60" x14ac:dyDescent="0.25">
      <c r="A24" s="52" t="s">
        <v>280</v>
      </c>
      <c r="B24" s="26">
        <v>1</v>
      </c>
      <c r="C24" s="24" t="s">
        <v>263</v>
      </c>
      <c r="D24" s="25">
        <v>42730</v>
      </c>
      <c r="E24" s="50">
        <f>412588.8+412588.8</f>
        <v>825177.59999999998</v>
      </c>
    </row>
    <row r="25" spans="1:7" ht="75" x14ac:dyDescent="0.25">
      <c r="A25" s="49" t="s">
        <v>318</v>
      </c>
      <c r="B25" s="26">
        <v>1</v>
      </c>
      <c r="C25" s="24" t="s">
        <v>263</v>
      </c>
      <c r="D25" s="25">
        <v>42734</v>
      </c>
      <c r="E25" s="51">
        <f>1099511.53*1.16</f>
        <v>1275433.3747999999</v>
      </c>
    </row>
    <row r="27" spans="1:7" s="22" customFormat="1" ht="12.75" customHeight="1" x14ac:dyDescent="0.2">
      <c r="A27" s="69" t="s">
        <v>356</v>
      </c>
      <c r="B27" s="70"/>
      <c r="C27" s="70"/>
      <c r="D27" s="71"/>
      <c r="E27" s="65"/>
      <c r="F27" s="47"/>
      <c r="G27" s="47"/>
    </row>
    <row r="28" spans="1:7" s="22" customFormat="1" ht="12.75" customHeight="1" x14ac:dyDescent="0.2">
      <c r="A28" s="69" t="s">
        <v>357</v>
      </c>
      <c r="B28" s="70"/>
      <c r="C28" s="70"/>
      <c r="D28" s="71"/>
      <c r="E28" s="65"/>
      <c r="F28" s="47"/>
      <c r="G28" s="47"/>
    </row>
    <row r="29" spans="1:7" s="22" customFormat="1" ht="12.75" customHeight="1" x14ac:dyDescent="0.2">
      <c r="A29" s="69" t="s">
        <v>354</v>
      </c>
      <c r="B29" s="70"/>
      <c r="C29" s="70"/>
      <c r="D29" s="71"/>
      <c r="E29" s="65"/>
      <c r="F29" s="47"/>
      <c r="G29" s="47"/>
    </row>
    <row r="30" spans="1:7" s="22" customFormat="1" ht="16.5" x14ac:dyDescent="0.3">
      <c r="A30" s="66"/>
      <c r="B30" s="66"/>
      <c r="C30" s="66"/>
      <c r="D30" s="66"/>
      <c r="E30" s="65"/>
      <c r="F30" s="47"/>
      <c r="G30" s="47"/>
    </row>
    <row r="31" spans="1:7" ht="33" customHeight="1" x14ac:dyDescent="0.25">
      <c r="A31" s="76" t="s">
        <v>0</v>
      </c>
      <c r="B31" s="76"/>
      <c r="C31" s="76"/>
      <c r="D31" s="76"/>
      <c r="E31" s="76"/>
      <c r="F31" s="27"/>
    </row>
    <row r="32" spans="1:7" ht="15.75" x14ac:dyDescent="0.25">
      <c r="A32" s="7"/>
      <c r="B32" s="7"/>
      <c r="C32" s="7"/>
      <c r="D32" s="7"/>
      <c r="E32" s="4"/>
    </row>
    <row r="33" spans="1:5" ht="42.75" customHeight="1" x14ac:dyDescent="0.25">
      <c r="A33" s="76" t="s">
        <v>1</v>
      </c>
      <c r="B33" s="76"/>
      <c r="C33" s="76"/>
      <c r="D33" s="76"/>
      <c r="E33" s="76"/>
    </row>
  </sheetData>
  <mergeCells count="3">
    <mergeCell ref="A31:E31"/>
    <mergeCell ref="A33:E33"/>
    <mergeCell ref="B4:D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15"/>
  <sheetViews>
    <sheetView workbookViewId="0">
      <pane ySplit="6" topLeftCell="A7" activePane="bottomLeft" state="frozen"/>
      <selection activeCell="F25" sqref="F25"/>
      <selection pane="bottomLeft" activeCell="A9" sqref="A9:A11"/>
    </sheetView>
  </sheetViews>
  <sheetFormatPr baseColWidth="10" defaultRowHeight="15" x14ac:dyDescent="0.25"/>
  <cols>
    <col min="1" max="1" width="22.7109375" customWidth="1"/>
    <col min="2" max="2" width="11.28515625" customWidth="1"/>
    <col min="3" max="3" width="16.7109375" customWidth="1"/>
    <col min="4" max="4" width="14.5703125" customWidth="1"/>
    <col min="5" max="5" width="21.7109375" customWidth="1"/>
    <col min="6" max="6" width="11.5703125" bestFit="1" customWidth="1"/>
  </cols>
  <sheetData>
    <row r="1" spans="1:7" s="1" customFormat="1" ht="34.5" customHeight="1" x14ac:dyDescent="0.25">
      <c r="E1" s="2"/>
      <c r="F1" s="3"/>
    </row>
    <row r="2" spans="1:7" s="1" customFormat="1" ht="6.75" customHeight="1" x14ac:dyDescent="0.25">
      <c r="A2" s="6"/>
      <c r="B2" s="6"/>
      <c r="C2" s="6"/>
      <c r="D2" s="6"/>
      <c r="E2" s="8"/>
      <c r="F2" s="9"/>
    </row>
    <row r="3" spans="1:7" s="1" customFormat="1" ht="18" x14ac:dyDescent="0.25">
      <c r="A3" s="10" t="s">
        <v>372</v>
      </c>
      <c r="B3" s="11"/>
      <c r="C3" s="12"/>
      <c r="D3" s="12"/>
      <c r="E3" s="8"/>
      <c r="F3" s="9"/>
    </row>
    <row r="4" spans="1:7" x14ac:dyDescent="0.25">
      <c r="B4" s="78" t="s">
        <v>358</v>
      </c>
      <c r="C4" s="78"/>
      <c r="D4" s="78"/>
    </row>
    <row r="5" spans="1:7" ht="39" customHeight="1" thickBot="1" x14ac:dyDescent="0.3">
      <c r="A5" s="67" t="s">
        <v>258</v>
      </c>
      <c r="B5" s="67" t="s">
        <v>259</v>
      </c>
      <c r="C5" s="67" t="s">
        <v>260</v>
      </c>
      <c r="D5" s="67" t="s">
        <v>347</v>
      </c>
      <c r="E5" s="67" t="s">
        <v>261</v>
      </c>
    </row>
    <row r="6" spans="1:7" ht="15" customHeight="1" thickTop="1" x14ac:dyDescent="0.25">
      <c r="A6" s="54">
        <v>8</v>
      </c>
      <c r="B6" s="54">
        <v>8</v>
      </c>
      <c r="C6" s="54">
        <v>8</v>
      </c>
      <c r="D6" s="54">
        <v>8</v>
      </c>
      <c r="E6" s="54">
        <v>8</v>
      </c>
    </row>
    <row r="7" spans="1:7" ht="90" x14ac:dyDescent="0.25">
      <c r="A7" s="49" t="s">
        <v>375</v>
      </c>
      <c r="B7" s="49">
        <v>0</v>
      </c>
      <c r="C7" s="49" t="s">
        <v>375</v>
      </c>
      <c r="D7" s="96">
        <v>42551</v>
      </c>
      <c r="E7" s="49">
        <v>0</v>
      </c>
    </row>
    <row r="9" spans="1:7" s="22" customFormat="1" ht="12.75" customHeight="1" x14ac:dyDescent="0.2">
      <c r="A9" s="69" t="s">
        <v>373</v>
      </c>
      <c r="B9" s="70"/>
      <c r="C9" s="70"/>
      <c r="D9" s="71"/>
      <c r="E9" s="65"/>
      <c r="F9" s="47"/>
      <c r="G9" s="47"/>
    </row>
    <row r="10" spans="1:7" s="22" customFormat="1" ht="12.75" customHeight="1" x14ac:dyDescent="0.2">
      <c r="A10" s="69" t="s">
        <v>374</v>
      </c>
      <c r="B10" s="70"/>
      <c r="C10" s="70"/>
      <c r="D10" s="71"/>
      <c r="E10" s="65"/>
      <c r="F10" s="47"/>
      <c r="G10" s="47"/>
    </row>
    <row r="11" spans="1:7" s="22" customFormat="1" ht="12.75" customHeight="1" x14ac:dyDescent="0.2">
      <c r="A11" s="69" t="s">
        <v>354</v>
      </c>
      <c r="B11" s="70"/>
      <c r="C11" s="70"/>
      <c r="D11" s="71"/>
      <c r="E11" s="65"/>
      <c r="F11" s="47"/>
      <c r="G11" s="47"/>
    </row>
    <row r="12" spans="1:7" s="22" customFormat="1" ht="16.5" x14ac:dyDescent="0.3">
      <c r="A12" s="66"/>
      <c r="B12" s="66"/>
      <c r="C12" s="66"/>
      <c r="D12" s="66"/>
      <c r="E12" s="65"/>
      <c r="F12" s="47"/>
      <c r="G12" s="47"/>
    </row>
    <row r="13" spans="1:7" ht="33" customHeight="1" x14ac:dyDescent="0.25">
      <c r="A13" s="76" t="s">
        <v>0</v>
      </c>
      <c r="B13" s="76"/>
      <c r="C13" s="76"/>
      <c r="D13" s="76"/>
      <c r="E13" s="76"/>
      <c r="F13" s="27"/>
    </row>
    <row r="14" spans="1:7" ht="15.75" x14ac:dyDescent="0.25">
      <c r="A14" s="7"/>
      <c r="B14" s="7"/>
      <c r="C14" s="7"/>
      <c r="D14" s="7"/>
      <c r="E14" s="4"/>
    </row>
    <row r="15" spans="1:7" ht="42.75" customHeight="1" x14ac:dyDescent="0.25">
      <c r="A15" s="76" t="s">
        <v>1</v>
      </c>
      <c r="B15" s="76"/>
      <c r="C15" s="76"/>
      <c r="D15" s="76"/>
      <c r="E15" s="76"/>
    </row>
  </sheetData>
  <mergeCells count="3">
    <mergeCell ref="B4:D4"/>
    <mergeCell ref="A13:E13"/>
    <mergeCell ref="A15:E15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H22"/>
  <sheetViews>
    <sheetView workbookViewId="0">
      <selection activeCell="H25" sqref="H25"/>
    </sheetView>
  </sheetViews>
  <sheetFormatPr baseColWidth="10" defaultRowHeight="15" x14ac:dyDescent="0.25"/>
  <cols>
    <col min="1" max="1" width="27.85546875" customWidth="1"/>
    <col min="2" max="2" width="17.140625" customWidth="1"/>
    <col min="3" max="3" width="19.28515625" customWidth="1"/>
    <col min="4" max="4" width="15.5703125" customWidth="1"/>
    <col min="5" max="5" width="25.28515625" customWidth="1"/>
  </cols>
  <sheetData>
    <row r="1" spans="1:8" s="1" customFormat="1" ht="30.75" customHeight="1" x14ac:dyDescent="0.25">
      <c r="E1" s="2"/>
      <c r="F1" s="3"/>
      <c r="G1" s="2"/>
      <c r="H1" s="2"/>
    </row>
    <row r="2" spans="1:8" s="1" customFormat="1" ht="6.75" customHeight="1" x14ac:dyDescent="0.25">
      <c r="A2" s="6"/>
      <c r="B2" s="6"/>
      <c r="C2" s="6"/>
      <c r="D2" s="6"/>
      <c r="E2" s="8"/>
      <c r="F2" s="9"/>
      <c r="G2" s="8"/>
      <c r="H2" s="8"/>
    </row>
    <row r="3" spans="1:8" s="1" customFormat="1" ht="18" x14ac:dyDescent="0.25">
      <c r="A3" s="10" t="s">
        <v>366</v>
      </c>
      <c r="B3" s="11"/>
      <c r="C3" s="12"/>
      <c r="D3" s="12"/>
      <c r="E3" s="8"/>
      <c r="F3" s="9"/>
      <c r="G3" s="8"/>
      <c r="H3" s="8"/>
    </row>
    <row r="4" spans="1:8" x14ac:dyDescent="0.25">
      <c r="A4" s="78" t="s">
        <v>359</v>
      </c>
      <c r="B4" s="78"/>
      <c r="C4" s="78"/>
      <c r="D4" s="78"/>
      <c r="E4" s="78"/>
    </row>
    <row r="5" spans="1:8" ht="35.25" customHeight="1" thickBot="1" x14ac:dyDescent="0.3">
      <c r="A5" s="67" t="s">
        <v>4</v>
      </c>
      <c r="B5" s="67" t="s">
        <v>282</v>
      </c>
      <c r="C5" s="67" t="s">
        <v>283</v>
      </c>
      <c r="D5" s="67" t="s">
        <v>347</v>
      </c>
      <c r="E5" s="67" t="s">
        <v>284</v>
      </c>
    </row>
    <row r="6" spans="1:8" ht="19.5" customHeight="1" thickTop="1" x14ac:dyDescent="0.25">
      <c r="A6" s="54">
        <v>9</v>
      </c>
      <c r="B6" s="54">
        <v>9</v>
      </c>
      <c r="C6" s="54">
        <v>9</v>
      </c>
      <c r="D6" s="54">
        <v>9</v>
      </c>
      <c r="E6" s="54">
        <v>9</v>
      </c>
    </row>
    <row r="7" spans="1:8" ht="25.5" x14ac:dyDescent="0.25">
      <c r="A7" s="19" t="s">
        <v>227</v>
      </c>
      <c r="B7" s="31">
        <v>1</v>
      </c>
      <c r="C7" s="32" t="s">
        <v>285</v>
      </c>
      <c r="D7" s="53">
        <v>42647</v>
      </c>
      <c r="E7" s="33">
        <v>34560</v>
      </c>
    </row>
    <row r="8" spans="1:8" ht="25.5" x14ac:dyDescent="0.25">
      <c r="A8" s="19" t="s">
        <v>219</v>
      </c>
      <c r="B8" s="31">
        <v>1</v>
      </c>
      <c r="C8" s="32" t="s">
        <v>285</v>
      </c>
      <c r="D8" s="53">
        <v>42647</v>
      </c>
      <c r="E8" s="33">
        <v>135606</v>
      </c>
    </row>
    <row r="9" spans="1:8" ht="25.5" x14ac:dyDescent="0.25">
      <c r="A9" s="19" t="s">
        <v>163</v>
      </c>
      <c r="B9" s="31">
        <v>1</v>
      </c>
      <c r="C9" s="32" t="s">
        <v>317</v>
      </c>
      <c r="D9" s="53">
        <v>42643</v>
      </c>
      <c r="E9" s="33">
        <v>67081</v>
      </c>
    </row>
    <row r="10" spans="1:8" ht="15.75" x14ac:dyDescent="0.25">
      <c r="A10" s="19" t="s">
        <v>161</v>
      </c>
      <c r="B10" s="31">
        <v>1</v>
      </c>
      <c r="C10" s="32" t="s">
        <v>317</v>
      </c>
      <c r="D10" s="53">
        <v>42643</v>
      </c>
      <c r="E10" s="33">
        <v>71500</v>
      </c>
    </row>
    <row r="11" spans="1:8" ht="25.5" x14ac:dyDescent="0.25">
      <c r="A11" s="19" t="s">
        <v>179</v>
      </c>
      <c r="B11" s="31">
        <v>1</v>
      </c>
      <c r="C11" s="32" t="s">
        <v>317</v>
      </c>
      <c r="D11" s="53">
        <v>42643</v>
      </c>
      <c r="E11" s="33">
        <v>87600</v>
      </c>
    </row>
    <row r="12" spans="1:8" ht="25.5" x14ac:dyDescent="0.25">
      <c r="A12" s="19" t="s">
        <v>180</v>
      </c>
      <c r="B12" s="31">
        <v>1</v>
      </c>
      <c r="C12" s="32" t="s">
        <v>317</v>
      </c>
      <c r="D12" s="53">
        <v>42643</v>
      </c>
      <c r="E12" s="33">
        <v>87600</v>
      </c>
    </row>
    <row r="13" spans="1:8" ht="15.75" x14ac:dyDescent="0.25">
      <c r="A13" s="19" t="s">
        <v>162</v>
      </c>
      <c r="B13" s="31">
        <v>1</v>
      </c>
      <c r="C13" s="32" t="s">
        <v>317</v>
      </c>
      <c r="D13" s="53">
        <v>42643</v>
      </c>
      <c r="E13" s="33">
        <v>93000</v>
      </c>
    </row>
    <row r="14" spans="1:8" ht="15.75" x14ac:dyDescent="0.25">
      <c r="A14" s="19" t="s">
        <v>162</v>
      </c>
      <c r="B14" s="31">
        <v>1</v>
      </c>
      <c r="C14" s="32" t="s">
        <v>317</v>
      </c>
      <c r="D14" s="53">
        <v>42643</v>
      </c>
      <c r="E14" s="33">
        <v>102800</v>
      </c>
    </row>
    <row r="16" spans="1:8" ht="15" customHeight="1" x14ac:dyDescent="0.25">
      <c r="A16" s="69" t="s">
        <v>356</v>
      </c>
      <c r="B16" s="70"/>
      <c r="C16" s="70"/>
      <c r="D16" s="71"/>
      <c r="E16" s="65"/>
      <c r="F16" s="47"/>
      <c r="G16" s="47"/>
      <c r="H16" s="22"/>
    </row>
    <row r="17" spans="1:8" ht="15" customHeight="1" x14ac:dyDescent="0.25">
      <c r="A17" s="69" t="s">
        <v>357</v>
      </c>
      <c r="B17" s="70"/>
      <c r="C17" s="70"/>
      <c r="D17" s="71"/>
      <c r="E17" s="65"/>
      <c r="F17" s="47"/>
      <c r="G17" s="47"/>
      <c r="H17" s="22"/>
    </row>
    <row r="18" spans="1:8" ht="15" customHeight="1" x14ac:dyDescent="0.25">
      <c r="A18" s="69" t="s">
        <v>354</v>
      </c>
      <c r="B18" s="70"/>
      <c r="C18" s="70"/>
      <c r="D18" s="71"/>
      <c r="E18" s="65"/>
      <c r="F18" s="47"/>
      <c r="G18" s="47"/>
      <c r="H18" s="22"/>
    </row>
    <row r="19" spans="1:8" ht="16.5" x14ac:dyDescent="0.3">
      <c r="A19" s="66"/>
      <c r="B19" s="66"/>
      <c r="C19" s="66"/>
      <c r="D19" s="66"/>
      <c r="E19" s="65"/>
      <c r="F19" s="47"/>
      <c r="G19" s="47"/>
      <c r="H19" s="22"/>
    </row>
    <row r="20" spans="1:8" ht="42.75" customHeight="1" x14ac:dyDescent="0.25">
      <c r="A20" s="76" t="s">
        <v>0</v>
      </c>
      <c r="B20" s="76"/>
      <c r="C20" s="76"/>
      <c r="D20" s="76"/>
      <c r="E20" s="76"/>
    </row>
    <row r="21" spans="1:8" ht="15.75" x14ac:dyDescent="0.25">
      <c r="A21" s="7"/>
      <c r="B21" s="7"/>
      <c r="C21" s="7"/>
      <c r="D21" s="7"/>
      <c r="E21" s="4"/>
    </row>
    <row r="22" spans="1:8" ht="36" customHeight="1" x14ac:dyDescent="0.25">
      <c r="A22" s="76" t="s">
        <v>1</v>
      </c>
      <c r="B22" s="76"/>
      <c r="C22" s="76"/>
      <c r="D22" s="76"/>
      <c r="E22" s="76"/>
    </row>
  </sheetData>
  <mergeCells count="3">
    <mergeCell ref="A4:E4"/>
    <mergeCell ref="A20:E20"/>
    <mergeCell ref="A22:E22"/>
  </mergeCells>
  <pageMargins left="0.70866141732283472" right="0.70866141732283472" top="0.74803149606299213" bottom="0.74803149606299213" header="0.31496062992125984" footer="0.31496062992125984"/>
  <pageSetup scale="5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H17"/>
  <sheetViews>
    <sheetView workbookViewId="0">
      <selection activeCell="H25" sqref="H25"/>
    </sheetView>
  </sheetViews>
  <sheetFormatPr baseColWidth="10" defaultRowHeight="15" x14ac:dyDescent="0.25"/>
  <cols>
    <col min="1" max="1" width="27.85546875" customWidth="1"/>
    <col min="2" max="2" width="17.140625" customWidth="1"/>
    <col min="3" max="3" width="19.28515625" customWidth="1"/>
    <col min="4" max="4" width="15.5703125" customWidth="1"/>
    <col min="5" max="5" width="25.28515625" customWidth="1"/>
  </cols>
  <sheetData>
    <row r="1" spans="1:8" s="1" customFormat="1" ht="30.75" customHeight="1" x14ac:dyDescent="0.25">
      <c r="E1" s="2"/>
      <c r="F1" s="3"/>
      <c r="G1" s="2"/>
      <c r="H1" s="2"/>
    </row>
    <row r="2" spans="1:8" s="1" customFormat="1" ht="6.75" customHeight="1" x14ac:dyDescent="0.25">
      <c r="A2" s="6"/>
      <c r="B2" s="6"/>
      <c r="C2" s="6"/>
      <c r="D2" s="6"/>
      <c r="E2" s="8"/>
      <c r="F2" s="9"/>
      <c r="G2" s="8"/>
      <c r="H2" s="8"/>
    </row>
    <row r="3" spans="1:8" s="1" customFormat="1" ht="18" x14ac:dyDescent="0.25">
      <c r="A3" s="10" t="s">
        <v>372</v>
      </c>
      <c r="B3" s="11"/>
      <c r="C3" s="12"/>
      <c r="D3" s="12"/>
      <c r="E3" s="8"/>
      <c r="F3" s="9"/>
      <c r="G3" s="8"/>
      <c r="H3" s="8"/>
    </row>
    <row r="4" spans="1:8" x14ac:dyDescent="0.25">
      <c r="A4" s="78" t="s">
        <v>359</v>
      </c>
      <c r="B4" s="78"/>
      <c r="C4" s="78"/>
      <c r="D4" s="78"/>
      <c r="E4" s="78"/>
    </row>
    <row r="5" spans="1:8" ht="35.25" customHeight="1" thickBot="1" x14ac:dyDescent="0.3">
      <c r="A5" s="67" t="s">
        <v>4</v>
      </c>
      <c r="B5" s="67" t="s">
        <v>282</v>
      </c>
      <c r="C5" s="67" t="s">
        <v>283</v>
      </c>
      <c r="D5" s="67" t="s">
        <v>347</v>
      </c>
      <c r="E5" s="67" t="s">
        <v>284</v>
      </c>
    </row>
    <row r="6" spans="1:8" ht="19.5" customHeight="1" thickTop="1" x14ac:dyDescent="0.25">
      <c r="A6" s="54">
        <v>9</v>
      </c>
      <c r="B6" s="54">
        <v>9</v>
      </c>
      <c r="C6" s="54">
        <v>9</v>
      </c>
      <c r="D6" s="54">
        <v>9</v>
      </c>
      <c r="E6" s="54">
        <v>9</v>
      </c>
    </row>
    <row r="7" spans="1:8" ht="25.5" x14ac:dyDescent="0.3">
      <c r="A7" s="13" t="s">
        <v>72</v>
      </c>
      <c r="B7" s="35">
        <v>1</v>
      </c>
      <c r="C7" s="32" t="s">
        <v>285</v>
      </c>
      <c r="D7" s="53">
        <v>42916</v>
      </c>
      <c r="E7" s="33">
        <v>29801.1</v>
      </c>
    </row>
    <row r="8" spans="1:8" ht="25.5" x14ac:dyDescent="0.3">
      <c r="A8" s="13" t="s">
        <v>76</v>
      </c>
      <c r="B8" s="35">
        <v>1</v>
      </c>
      <c r="C8" s="32" t="s">
        <v>285</v>
      </c>
      <c r="D8" s="53">
        <v>42908</v>
      </c>
      <c r="E8" s="33">
        <v>34344.58</v>
      </c>
    </row>
    <row r="9" spans="1:8" ht="25.5" x14ac:dyDescent="0.3">
      <c r="A9" s="13" t="s">
        <v>72</v>
      </c>
      <c r="B9" s="35">
        <v>1</v>
      </c>
      <c r="C9" s="32" t="s">
        <v>285</v>
      </c>
      <c r="D9" s="53">
        <v>42916</v>
      </c>
      <c r="E9" s="33">
        <v>29801.1</v>
      </c>
    </row>
    <row r="11" spans="1:8" ht="15" customHeight="1" x14ac:dyDescent="0.25">
      <c r="A11" s="69" t="s">
        <v>373</v>
      </c>
      <c r="B11" s="70"/>
      <c r="C11" s="70"/>
      <c r="D11" s="71"/>
      <c r="E11" s="65"/>
      <c r="F11" s="47"/>
      <c r="G11" s="47"/>
      <c r="H11" s="22"/>
    </row>
    <row r="12" spans="1:8" ht="15" customHeight="1" x14ac:dyDescent="0.25">
      <c r="A12" s="69" t="s">
        <v>374</v>
      </c>
      <c r="B12" s="70"/>
      <c r="C12" s="70"/>
      <c r="D12" s="71"/>
      <c r="E12" s="65"/>
      <c r="F12" s="47"/>
      <c r="G12" s="47"/>
      <c r="H12" s="22"/>
    </row>
    <row r="13" spans="1:8" ht="15" customHeight="1" x14ac:dyDescent="0.25">
      <c r="A13" s="69" t="s">
        <v>354</v>
      </c>
      <c r="B13" s="70"/>
      <c r="C13" s="70"/>
      <c r="D13" s="71"/>
      <c r="E13" s="65"/>
      <c r="F13" s="47"/>
      <c r="G13" s="47"/>
      <c r="H13" s="22"/>
    </row>
    <row r="14" spans="1:8" ht="16.5" x14ac:dyDescent="0.3">
      <c r="A14" s="66"/>
      <c r="B14" s="66"/>
      <c r="C14" s="66"/>
      <c r="D14" s="66"/>
      <c r="E14" s="65"/>
      <c r="F14" s="47"/>
      <c r="G14" s="47"/>
      <c r="H14" s="22"/>
    </row>
    <row r="15" spans="1:8" ht="42.75" customHeight="1" x14ac:dyDescent="0.25">
      <c r="A15" s="76" t="s">
        <v>0</v>
      </c>
      <c r="B15" s="76"/>
      <c r="C15" s="76"/>
      <c r="D15" s="76"/>
      <c r="E15" s="76"/>
    </row>
    <row r="16" spans="1:8" ht="15.75" x14ac:dyDescent="0.25">
      <c r="A16" s="7"/>
      <c r="B16" s="7"/>
      <c r="C16" s="7"/>
      <c r="D16" s="7"/>
      <c r="E16" s="4"/>
    </row>
    <row r="17" spans="1:5" ht="36" customHeight="1" x14ac:dyDescent="0.25">
      <c r="A17" s="76" t="s">
        <v>1</v>
      </c>
      <c r="B17" s="76"/>
      <c r="C17" s="76"/>
      <c r="D17" s="76"/>
      <c r="E17" s="76"/>
    </row>
  </sheetData>
  <mergeCells count="3">
    <mergeCell ref="A15:E15"/>
    <mergeCell ref="A17:E17"/>
    <mergeCell ref="A4:E4"/>
  </mergeCells>
  <pageMargins left="0.70866141732283472" right="0.70866141732283472" top="0.74803149606299213" bottom="0.74803149606299213" header="0.31496062992125984" footer="0.31496062992125984"/>
  <pageSetup scale="5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18"/>
  <sheetViews>
    <sheetView topLeftCell="A2" workbookViewId="0">
      <selection activeCell="A6" sqref="A6:D6"/>
    </sheetView>
  </sheetViews>
  <sheetFormatPr baseColWidth="10" defaultRowHeight="15" x14ac:dyDescent="0.25"/>
  <cols>
    <col min="3" max="3" width="15.140625" customWidth="1"/>
    <col min="9" max="9" width="14.7109375" customWidth="1"/>
    <col min="10" max="10" width="14.140625" customWidth="1"/>
    <col min="11" max="11" width="11.7109375" customWidth="1"/>
    <col min="12" max="12" width="12.5703125" customWidth="1"/>
    <col min="14" max="14" width="13" customWidth="1"/>
    <col min="16" max="16" width="13" customWidth="1"/>
    <col min="19" max="19" width="25.7109375" customWidth="1"/>
    <col min="20" max="20" width="13.42578125" customWidth="1"/>
    <col min="21" max="21" width="20.85546875" customWidth="1"/>
    <col min="22" max="23" width="14.85546875" customWidth="1"/>
    <col min="24" max="24" width="27.42578125" customWidth="1"/>
    <col min="25" max="25" width="27" customWidth="1"/>
    <col min="26" max="26" width="51.5703125" customWidth="1"/>
  </cols>
  <sheetData>
    <row r="1" spans="1:26" s="1" customFormat="1" ht="30.75" customHeight="1" x14ac:dyDescent="0.25">
      <c r="E1" s="2"/>
      <c r="F1" s="3"/>
      <c r="G1" s="2"/>
      <c r="H1" s="2"/>
    </row>
    <row r="2" spans="1:26" s="1" customFormat="1" ht="18" x14ac:dyDescent="0.25">
      <c r="A2" s="10" t="s">
        <v>366</v>
      </c>
      <c r="B2" s="11"/>
      <c r="C2" s="12"/>
      <c r="D2" s="12"/>
      <c r="E2" s="8"/>
      <c r="F2" s="9"/>
      <c r="G2" s="8"/>
      <c r="H2" s="8"/>
    </row>
    <row r="3" spans="1:26" s="1" customFormat="1" ht="18" x14ac:dyDescent="0.25">
      <c r="A3" s="10"/>
      <c r="B3" s="11"/>
      <c r="C3" s="12"/>
      <c r="D3" s="12"/>
      <c r="E3" s="80" t="s">
        <v>360</v>
      </c>
      <c r="F3" s="80"/>
      <c r="G3" s="80"/>
      <c r="H3" s="80"/>
      <c r="I3" s="80"/>
      <c r="J3" s="80"/>
      <c r="K3" s="80"/>
    </row>
    <row r="4" spans="1:26" x14ac:dyDescent="0.25">
      <c r="A4" s="79" t="s">
        <v>2</v>
      </c>
      <c r="B4" s="79" t="s">
        <v>287</v>
      </c>
      <c r="C4" s="79" t="s">
        <v>288</v>
      </c>
      <c r="D4" s="79" t="s">
        <v>289</v>
      </c>
      <c r="E4" s="81" t="s">
        <v>286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9" t="s">
        <v>300</v>
      </c>
      <c r="S4" s="79" t="s">
        <v>301</v>
      </c>
      <c r="T4" s="79" t="s">
        <v>302</v>
      </c>
      <c r="U4" s="79" t="s">
        <v>319</v>
      </c>
      <c r="V4" s="79" t="s">
        <v>303</v>
      </c>
      <c r="W4" s="79" t="s">
        <v>320</v>
      </c>
      <c r="X4" s="79" t="s">
        <v>304</v>
      </c>
      <c r="Y4" s="79" t="s">
        <v>321</v>
      </c>
      <c r="Z4" s="79" t="s">
        <v>322</v>
      </c>
    </row>
    <row r="5" spans="1:26" ht="62.25" customHeight="1" thickBot="1" x14ac:dyDescent="0.3">
      <c r="A5" s="79"/>
      <c r="B5" s="79"/>
      <c r="C5" s="79"/>
      <c r="D5" s="79"/>
      <c r="E5" s="64" t="s">
        <v>290</v>
      </c>
      <c r="F5" s="64" t="s">
        <v>291</v>
      </c>
      <c r="G5" s="64" t="s">
        <v>292</v>
      </c>
      <c r="H5" s="64" t="s">
        <v>293</v>
      </c>
      <c r="I5" s="64" t="s">
        <v>294</v>
      </c>
      <c r="J5" s="64" t="s">
        <v>295</v>
      </c>
      <c r="K5" s="64" t="s">
        <v>296</v>
      </c>
      <c r="L5" s="64" t="s">
        <v>297</v>
      </c>
      <c r="M5" s="64" t="s">
        <v>323</v>
      </c>
      <c r="N5" s="64" t="s">
        <v>324</v>
      </c>
      <c r="O5" s="64" t="s">
        <v>298</v>
      </c>
      <c r="P5" s="64" t="s">
        <v>299</v>
      </c>
      <c r="Q5" s="64" t="s">
        <v>325</v>
      </c>
      <c r="R5" s="79"/>
      <c r="S5" s="79"/>
      <c r="T5" s="79"/>
      <c r="U5" s="79"/>
      <c r="V5" s="79"/>
      <c r="W5" s="79"/>
      <c r="X5" s="79"/>
      <c r="Y5" s="79"/>
      <c r="Z5" s="79"/>
    </row>
    <row r="6" spans="1:26" ht="15.75" thickTop="1" x14ac:dyDescent="0.25">
      <c r="A6" s="54">
        <v>10</v>
      </c>
      <c r="B6" s="54">
        <v>11</v>
      </c>
      <c r="C6" s="54">
        <v>12</v>
      </c>
      <c r="D6" s="54">
        <v>13</v>
      </c>
      <c r="E6" s="54">
        <v>14</v>
      </c>
      <c r="F6" s="54">
        <v>14</v>
      </c>
      <c r="G6" s="54">
        <v>14</v>
      </c>
      <c r="H6" s="54">
        <v>14</v>
      </c>
      <c r="I6" s="54">
        <v>14</v>
      </c>
      <c r="J6" s="54">
        <v>14</v>
      </c>
      <c r="K6" s="54">
        <v>14</v>
      </c>
      <c r="L6" s="54">
        <v>14</v>
      </c>
      <c r="M6" s="54">
        <v>14</v>
      </c>
      <c r="N6" s="54">
        <v>14</v>
      </c>
      <c r="O6" s="54">
        <v>14</v>
      </c>
      <c r="P6" s="54">
        <v>14</v>
      </c>
      <c r="Q6" s="54">
        <v>14</v>
      </c>
      <c r="R6" s="54">
        <v>15</v>
      </c>
      <c r="S6" s="54">
        <v>16</v>
      </c>
      <c r="T6" s="54">
        <v>17</v>
      </c>
      <c r="U6" s="54">
        <v>18</v>
      </c>
      <c r="V6" s="54">
        <v>19</v>
      </c>
      <c r="W6" s="54">
        <v>20</v>
      </c>
      <c r="X6" s="54">
        <v>21</v>
      </c>
      <c r="Y6" s="54">
        <v>22</v>
      </c>
      <c r="Z6" s="54">
        <v>23</v>
      </c>
    </row>
    <row r="7" spans="1:26" ht="30" x14ac:dyDescent="0.25">
      <c r="A7" s="26">
        <v>2015</v>
      </c>
      <c r="B7" s="74" t="s">
        <v>365</v>
      </c>
      <c r="C7" s="55" t="s">
        <v>326</v>
      </c>
      <c r="D7" s="26" t="s">
        <v>327</v>
      </c>
      <c r="E7" s="26" t="s">
        <v>328</v>
      </c>
      <c r="F7" s="56" t="s">
        <v>329</v>
      </c>
      <c r="G7" s="57">
        <v>1449</v>
      </c>
      <c r="H7" s="26" t="s">
        <v>330</v>
      </c>
      <c r="I7" s="56" t="s">
        <v>331</v>
      </c>
      <c r="J7" s="56" t="s">
        <v>332</v>
      </c>
      <c r="K7" s="58" t="s">
        <v>333</v>
      </c>
      <c r="L7" s="56" t="s">
        <v>334</v>
      </c>
      <c r="M7" s="58" t="s">
        <v>335</v>
      </c>
      <c r="N7" s="59" t="s">
        <v>336</v>
      </c>
      <c r="O7" s="58" t="s">
        <v>337</v>
      </c>
      <c r="P7" s="57" t="s">
        <v>334</v>
      </c>
      <c r="Q7" s="60">
        <v>1030</v>
      </c>
      <c r="R7" s="26" t="s">
        <v>338</v>
      </c>
      <c r="S7" s="26" t="s">
        <v>330</v>
      </c>
      <c r="T7" s="26" t="s">
        <v>339</v>
      </c>
      <c r="U7" s="26" t="s">
        <v>340</v>
      </c>
      <c r="V7" s="26" t="s">
        <v>341</v>
      </c>
      <c r="W7" s="61">
        <v>59064323.719999999</v>
      </c>
      <c r="X7" s="26" t="s">
        <v>364</v>
      </c>
      <c r="Y7" s="73" t="s">
        <v>370</v>
      </c>
      <c r="Z7" s="26" t="s">
        <v>342</v>
      </c>
    </row>
    <row r="8" spans="1:26" ht="30" x14ac:dyDescent="0.25">
      <c r="A8" s="26">
        <v>2015</v>
      </c>
      <c r="B8" s="74" t="s">
        <v>365</v>
      </c>
      <c r="C8" s="55" t="s">
        <v>343</v>
      </c>
      <c r="D8" s="26" t="s">
        <v>327</v>
      </c>
      <c r="E8" s="26" t="s">
        <v>328</v>
      </c>
      <c r="F8" s="56" t="s">
        <v>329</v>
      </c>
      <c r="G8" s="57">
        <v>1449</v>
      </c>
      <c r="H8" s="26" t="s">
        <v>330</v>
      </c>
      <c r="I8" s="56" t="s">
        <v>331</v>
      </c>
      <c r="J8" s="56" t="s">
        <v>332</v>
      </c>
      <c r="K8" s="58" t="s">
        <v>333</v>
      </c>
      <c r="L8" s="56" t="s">
        <v>334</v>
      </c>
      <c r="M8" s="58" t="s">
        <v>335</v>
      </c>
      <c r="N8" s="59" t="s">
        <v>336</v>
      </c>
      <c r="O8" s="58" t="s">
        <v>337</v>
      </c>
      <c r="P8" s="57" t="s">
        <v>334</v>
      </c>
      <c r="Q8" s="60">
        <v>1030</v>
      </c>
      <c r="R8" s="26" t="s">
        <v>338</v>
      </c>
      <c r="S8" s="26" t="s">
        <v>330</v>
      </c>
      <c r="T8" s="26" t="s">
        <v>344</v>
      </c>
      <c r="U8" s="26" t="s">
        <v>340</v>
      </c>
      <c r="V8" s="26" t="s">
        <v>341</v>
      </c>
      <c r="W8" s="61">
        <v>176237698.91999999</v>
      </c>
      <c r="X8" s="26" t="s">
        <v>364</v>
      </c>
      <c r="Y8" s="73" t="s">
        <v>370</v>
      </c>
      <c r="Z8" s="26" t="s">
        <v>342</v>
      </c>
    </row>
    <row r="9" spans="1:26" ht="45" x14ac:dyDescent="0.25">
      <c r="A9" s="26">
        <v>2015</v>
      </c>
      <c r="B9" s="74" t="s">
        <v>365</v>
      </c>
      <c r="C9" s="55" t="s">
        <v>345</v>
      </c>
      <c r="D9" s="26" t="s">
        <v>327</v>
      </c>
      <c r="E9" s="26" t="s">
        <v>328</v>
      </c>
      <c r="F9" s="56" t="s">
        <v>329</v>
      </c>
      <c r="G9" s="57">
        <v>1449</v>
      </c>
      <c r="H9" s="26" t="s">
        <v>330</v>
      </c>
      <c r="I9" s="56" t="s">
        <v>331</v>
      </c>
      <c r="J9" s="56" t="s">
        <v>332</v>
      </c>
      <c r="K9" s="58" t="s">
        <v>333</v>
      </c>
      <c r="L9" s="56" t="s">
        <v>334</v>
      </c>
      <c r="M9" s="58" t="s">
        <v>335</v>
      </c>
      <c r="N9" s="59" t="s">
        <v>336</v>
      </c>
      <c r="O9" s="58" t="s">
        <v>337</v>
      </c>
      <c r="P9" s="57" t="s">
        <v>334</v>
      </c>
      <c r="Q9" s="60">
        <v>1030</v>
      </c>
      <c r="R9" s="26" t="s">
        <v>338</v>
      </c>
      <c r="S9" s="26" t="s">
        <v>330</v>
      </c>
      <c r="T9" s="26" t="s">
        <v>344</v>
      </c>
      <c r="U9" s="26" t="s">
        <v>340</v>
      </c>
      <c r="V9" s="26" t="s">
        <v>341</v>
      </c>
      <c r="W9" s="61">
        <v>1547185.39</v>
      </c>
      <c r="X9" s="26" t="s">
        <v>364</v>
      </c>
      <c r="Y9" s="73" t="s">
        <v>370</v>
      </c>
      <c r="Z9" s="26" t="s">
        <v>342</v>
      </c>
    </row>
    <row r="10" spans="1:26" ht="30" x14ac:dyDescent="0.25">
      <c r="A10" s="26">
        <v>2015</v>
      </c>
      <c r="B10" s="74" t="s">
        <v>365</v>
      </c>
      <c r="C10" s="55" t="s">
        <v>346</v>
      </c>
      <c r="D10" s="26" t="s">
        <v>327</v>
      </c>
      <c r="E10" s="26" t="s">
        <v>328</v>
      </c>
      <c r="F10" s="56" t="s">
        <v>329</v>
      </c>
      <c r="G10" s="57">
        <v>1449</v>
      </c>
      <c r="H10" s="26" t="s">
        <v>330</v>
      </c>
      <c r="I10" s="56" t="s">
        <v>331</v>
      </c>
      <c r="J10" s="56" t="s">
        <v>332</v>
      </c>
      <c r="K10" s="58" t="s">
        <v>333</v>
      </c>
      <c r="L10" s="56" t="s">
        <v>334</v>
      </c>
      <c r="M10" s="58" t="s">
        <v>335</v>
      </c>
      <c r="N10" s="59" t="s">
        <v>336</v>
      </c>
      <c r="O10" s="58" t="s">
        <v>337</v>
      </c>
      <c r="P10" s="57" t="s">
        <v>334</v>
      </c>
      <c r="Q10" s="60">
        <v>1030</v>
      </c>
      <c r="R10" s="26" t="s">
        <v>338</v>
      </c>
      <c r="S10" s="26" t="s">
        <v>330</v>
      </c>
      <c r="T10" s="26" t="s">
        <v>344</v>
      </c>
      <c r="U10" s="26" t="s">
        <v>340</v>
      </c>
      <c r="V10" s="26" t="s">
        <v>341</v>
      </c>
      <c r="W10" s="61">
        <v>697119.4</v>
      </c>
      <c r="X10" s="26" t="s">
        <v>364</v>
      </c>
      <c r="Y10" s="73" t="s">
        <v>370</v>
      </c>
      <c r="Z10" s="26" t="s">
        <v>342</v>
      </c>
    </row>
    <row r="11" spans="1:26" ht="15" customHeight="1" x14ac:dyDescent="0.25">
      <c r="A11" s="47"/>
      <c r="B11" s="47"/>
      <c r="C11" s="47"/>
      <c r="D11" s="47"/>
      <c r="E11" s="47"/>
    </row>
    <row r="12" spans="1:26" ht="15" customHeight="1" x14ac:dyDescent="0.25">
      <c r="A12" s="69" t="s">
        <v>356</v>
      </c>
      <c r="B12" s="70"/>
      <c r="C12" s="70"/>
      <c r="D12" s="70"/>
      <c r="E12" s="65"/>
      <c r="F12" s="47"/>
      <c r="G12" s="47"/>
      <c r="H12" s="22"/>
    </row>
    <row r="13" spans="1:26" ht="15" customHeight="1" x14ac:dyDescent="0.25">
      <c r="A13" s="69" t="s">
        <v>357</v>
      </c>
      <c r="B13" s="70"/>
      <c r="C13" s="70"/>
      <c r="D13" s="70"/>
      <c r="E13" s="65"/>
      <c r="F13" s="47"/>
      <c r="G13" s="47"/>
      <c r="H13" s="22"/>
    </row>
    <row r="14" spans="1:26" ht="15.75" x14ac:dyDescent="0.25">
      <c r="A14" s="69" t="s">
        <v>354</v>
      </c>
      <c r="B14" s="70"/>
      <c r="C14" s="70"/>
      <c r="D14" s="70"/>
      <c r="E14" s="65"/>
      <c r="F14" s="47"/>
      <c r="G14" s="47"/>
      <c r="H14" s="22"/>
    </row>
    <row r="15" spans="1:26" ht="16.5" x14ac:dyDescent="0.3">
      <c r="A15" s="66"/>
      <c r="B15" s="66"/>
      <c r="C15" s="66"/>
      <c r="D15" s="66"/>
      <c r="E15" s="65"/>
      <c r="F15" s="47"/>
      <c r="G15" s="47"/>
      <c r="H15" s="22"/>
    </row>
    <row r="16" spans="1:26" ht="35.25" customHeight="1" x14ac:dyDescent="0.25">
      <c r="A16" s="76" t="s"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9" customHeight="1" x14ac:dyDescent="0.25">
      <c r="A17" s="7"/>
      <c r="B17" s="7"/>
      <c r="C17" s="7"/>
      <c r="D17" s="7"/>
      <c r="E17" s="4"/>
      <c r="F17" s="5"/>
      <c r="G17" s="4"/>
      <c r="H17" s="4"/>
      <c r="I17" s="1"/>
      <c r="J17" s="1"/>
      <c r="K17" s="1"/>
      <c r="L17" s="1"/>
      <c r="M17" s="1"/>
      <c r="N17" s="1"/>
      <c r="O17" s="1"/>
      <c r="P17" s="1"/>
    </row>
    <row r="18" spans="1:16" ht="28.5" customHeight="1" x14ac:dyDescent="0.25">
      <c r="A18" s="76" t="s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</sheetData>
  <mergeCells count="17">
    <mergeCell ref="X4:X5"/>
    <mergeCell ref="Y4:Y5"/>
    <mergeCell ref="Z4:Z5"/>
    <mergeCell ref="A16:P16"/>
    <mergeCell ref="A18:P18"/>
    <mergeCell ref="R4:R5"/>
    <mergeCell ref="S4:S5"/>
    <mergeCell ref="T4:T5"/>
    <mergeCell ref="U4:U5"/>
    <mergeCell ref="V4:V5"/>
    <mergeCell ref="W4:W5"/>
    <mergeCell ref="E3:K3"/>
    <mergeCell ref="A4:A5"/>
    <mergeCell ref="B4:B5"/>
    <mergeCell ref="C4:C5"/>
    <mergeCell ref="D4:D5"/>
    <mergeCell ref="E4:Q4"/>
  </mergeCells>
  <hyperlinks>
    <hyperlink ref="Y7" r:id="rId1"/>
    <hyperlink ref="Y8:Y10" r:id="rId2" display="http://www.tramites.cdmx.gob.mx/inicio/ts_por_tema"/>
  </hyperlinks>
  <pageMargins left="0.7" right="0.7" top="0.75" bottom="0.75" header="0.3" footer="0.3"/>
  <pageSetup orientation="portrait" horizontalDpi="1200" verticalDpi="12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18"/>
  <sheetViews>
    <sheetView workbookViewId="0">
      <selection activeCell="A6" sqref="A6:D6"/>
    </sheetView>
  </sheetViews>
  <sheetFormatPr baseColWidth="10" defaultRowHeight="15" x14ac:dyDescent="0.25"/>
  <cols>
    <col min="3" max="3" width="15.140625" customWidth="1"/>
    <col min="9" max="9" width="14.7109375" customWidth="1"/>
    <col min="10" max="10" width="14.140625" customWidth="1"/>
    <col min="11" max="11" width="11.7109375" customWidth="1"/>
    <col min="12" max="12" width="12.5703125" customWidth="1"/>
    <col min="14" max="14" width="13" customWidth="1"/>
    <col min="16" max="16" width="13" customWidth="1"/>
    <col min="19" max="19" width="25.7109375" customWidth="1"/>
    <col min="20" max="20" width="13.42578125" customWidth="1"/>
    <col min="21" max="21" width="20.85546875" customWidth="1"/>
    <col min="22" max="23" width="14.85546875" customWidth="1"/>
    <col min="24" max="24" width="27.42578125" customWidth="1"/>
    <col min="25" max="25" width="27" customWidth="1"/>
    <col min="26" max="26" width="51.5703125" customWidth="1"/>
  </cols>
  <sheetData>
    <row r="1" spans="1:26" s="1" customFormat="1" ht="30.75" customHeight="1" x14ac:dyDescent="0.25">
      <c r="E1" s="2"/>
      <c r="F1" s="3"/>
      <c r="G1" s="2"/>
      <c r="H1" s="2"/>
    </row>
    <row r="2" spans="1:26" s="1" customFormat="1" ht="18" x14ac:dyDescent="0.25">
      <c r="A2" s="10" t="s">
        <v>372</v>
      </c>
      <c r="B2" s="11"/>
      <c r="C2" s="12"/>
      <c r="D2" s="12"/>
      <c r="E2" s="8"/>
      <c r="F2" s="9"/>
      <c r="G2" s="8"/>
      <c r="H2" s="8"/>
    </row>
    <row r="3" spans="1:26" s="1" customFormat="1" ht="18" x14ac:dyDescent="0.25">
      <c r="A3" s="10"/>
      <c r="B3" s="11"/>
      <c r="C3" s="12"/>
      <c r="D3" s="12"/>
      <c r="E3" s="80" t="s">
        <v>360</v>
      </c>
      <c r="F3" s="80"/>
      <c r="G3" s="80"/>
      <c r="H3" s="80"/>
      <c r="I3" s="80"/>
      <c r="J3" s="80"/>
      <c r="K3" s="80"/>
    </row>
    <row r="4" spans="1:26" x14ac:dyDescent="0.25">
      <c r="A4" s="79" t="s">
        <v>2</v>
      </c>
      <c r="B4" s="79" t="s">
        <v>287</v>
      </c>
      <c r="C4" s="79" t="s">
        <v>288</v>
      </c>
      <c r="D4" s="79" t="s">
        <v>289</v>
      </c>
      <c r="E4" s="81" t="s">
        <v>286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9" t="s">
        <v>300</v>
      </c>
      <c r="S4" s="79" t="s">
        <v>301</v>
      </c>
      <c r="T4" s="79" t="s">
        <v>302</v>
      </c>
      <c r="U4" s="79" t="s">
        <v>319</v>
      </c>
      <c r="V4" s="79" t="s">
        <v>303</v>
      </c>
      <c r="W4" s="79" t="s">
        <v>320</v>
      </c>
      <c r="X4" s="79" t="s">
        <v>304</v>
      </c>
      <c r="Y4" s="79" t="s">
        <v>321</v>
      </c>
      <c r="Z4" s="79" t="s">
        <v>322</v>
      </c>
    </row>
    <row r="5" spans="1:26" ht="62.25" customHeight="1" thickBot="1" x14ac:dyDescent="0.3">
      <c r="A5" s="79"/>
      <c r="B5" s="79"/>
      <c r="C5" s="79"/>
      <c r="D5" s="79"/>
      <c r="E5" s="64" t="s">
        <v>290</v>
      </c>
      <c r="F5" s="64" t="s">
        <v>291</v>
      </c>
      <c r="G5" s="64" t="s">
        <v>292</v>
      </c>
      <c r="H5" s="64" t="s">
        <v>293</v>
      </c>
      <c r="I5" s="64" t="s">
        <v>294</v>
      </c>
      <c r="J5" s="64" t="s">
        <v>295</v>
      </c>
      <c r="K5" s="64" t="s">
        <v>296</v>
      </c>
      <c r="L5" s="64" t="s">
        <v>297</v>
      </c>
      <c r="M5" s="64" t="s">
        <v>323</v>
      </c>
      <c r="N5" s="64" t="s">
        <v>324</v>
      </c>
      <c r="O5" s="64" t="s">
        <v>298</v>
      </c>
      <c r="P5" s="64" t="s">
        <v>299</v>
      </c>
      <c r="Q5" s="64" t="s">
        <v>325</v>
      </c>
      <c r="R5" s="79"/>
      <c r="S5" s="79"/>
      <c r="T5" s="79"/>
      <c r="U5" s="79"/>
      <c r="V5" s="79"/>
      <c r="W5" s="79"/>
      <c r="X5" s="79"/>
      <c r="Y5" s="79"/>
      <c r="Z5" s="79"/>
    </row>
    <row r="6" spans="1:26" ht="15.75" thickTop="1" x14ac:dyDescent="0.25">
      <c r="A6" s="54">
        <v>10</v>
      </c>
      <c r="B6" s="54">
        <v>11</v>
      </c>
      <c r="C6" s="54">
        <v>12</v>
      </c>
      <c r="D6" s="54">
        <v>13</v>
      </c>
      <c r="E6" s="54">
        <v>14</v>
      </c>
      <c r="F6" s="54">
        <v>14</v>
      </c>
      <c r="G6" s="54">
        <v>14</v>
      </c>
      <c r="H6" s="54">
        <v>14</v>
      </c>
      <c r="I6" s="54">
        <v>14</v>
      </c>
      <c r="J6" s="54">
        <v>14</v>
      </c>
      <c r="K6" s="54">
        <v>14</v>
      </c>
      <c r="L6" s="54">
        <v>14</v>
      </c>
      <c r="M6" s="54">
        <v>14</v>
      </c>
      <c r="N6" s="54">
        <v>14</v>
      </c>
      <c r="O6" s="54">
        <v>14</v>
      </c>
      <c r="P6" s="54">
        <v>14</v>
      </c>
      <c r="Q6" s="54">
        <v>14</v>
      </c>
      <c r="R6" s="54">
        <v>15</v>
      </c>
      <c r="S6" s="54">
        <v>16</v>
      </c>
      <c r="T6" s="54">
        <v>17</v>
      </c>
      <c r="U6" s="54">
        <v>18</v>
      </c>
      <c r="V6" s="54">
        <v>19</v>
      </c>
      <c r="W6" s="54">
        <v>20</v>
      </c>
      <c r="X6" s="54">
        <v>21</v>
      </c>
      <c r="Y6" s="54">
        <v>22</v>
      </c>
      <c r="Z6" s="54">
        <v>23</v>
      </c>
    </row>
    <row r="7" spans="1:26" ht="30" x14ac:dyDescent="0.25">
      <c r="A7" s="26">
        <v>2015</v>
      </c>
      <c r="B7" s="74" t="s">
        <v>371</v>
      </c>
      <c r="C7" s="55" t="s">
        <v>326</v>
      </c>
      <c r="D7" s="26" t="s">
        <v>327</v>
      </c>
      <c r="E7" s="26" t="s">
        <v>328</v>
      </c>
      <c r="F7" s="56" t="s">
        <v>329</v>
      </c>
      <c r="G7" s="57">
        <v>1449</v>
      </c>
      <c r="H7" s="26" t="s">
        <v>330</v>
      </c>
      <c r="I7" s="56" t="s">
        <v>331</v>
      </c>
      <c r="J7" s="56" t="s">
        <v>332</v>
      </c>
      <c r="K7" s="58" t="s">
        <v>333</v>
      </c>
      <c r="L7" s="56" t="s">
        <v>334</v>
      </c>
      <c r="M7" s="58" t="s">
        <v>335</v>
      </c>
      <c r="N7" s="59" t="s">
        <v>336</v>
      </c>
      <c r="O7" s="58" t="s">
        <v>337</v>
      </c>
      <c r="P7" s="57" t="s">
        <v>334</v>
      </c>
      <c r="Q7" s="60">
        <v>1030</v>
      </c>
      <c r="R7" s="26" t="s">
        <v>338</v>
      </c>
      <c r="S7" s="26" t="s">
        <v>330</v>
      </c>
      <c r="T7" s="26" t="s">
        <v>339</v>
      </c>
      <c r="U7" s="26" t="s">
        <v>340</v>
      </c>
      <c r="V7" s="26" t="s">
        <v>341</v>
      </c>
      <c r="W7" s="61">
        <v>59064323.719999999</v>
      </c>
      <c r="X7" s="26" t="s">
        <v>364</v>
      </c>
      <c r="Y7" s="73" t="s">
        <v>370</v>
      </c>
      <c r="Z7" s="26" t="s">
        <v>342</v>
      </c>
    </row>
    <row r="8" spans="1:26" ht="30" x14ac:dyDescent="0.25">
      <c r="A8" s="26">
        <v>2015</v>
      </c>
      <c r="B8" s="74" t="s">
        <v>371</v>
      </c>
      <c r="C8" s="55" t="s">
        <v>343</v>
      </c>
      <c r="D8" s="26" t="s">
        <v>327</v>
      </c>
      <c r="E8" s="26" t="s">
        <v>328</v>
      </c>
      <c r="F8" s="56" t="s">
        <v>329</v>
      </c>
      <c r="G8" s="57">
        <v>1449</v>
      </c>
      <c r="H8" s="26" t="s">
        <v>330</v>
      </c>
      <c r="I8" s="56" t="s">
        <v>331</v>
      </c>
      <c r="J8" s="56" t="s">
        <v>332</v>
      </c>
      <c r="K8" s="58" t="s">
        <v>333</v>
      </c>
      <c r="L8" s="56" t="s">
        <v>334</v>
      </c>
      <c r="M8" s="58" t="s">
        <v>335</v>
      </c>
      <c r="N8" s="59" t="s">
        <v>336</v>
      </c>
      <c r="O8" s="58" t="s">
        <v>337</v>
      </c>
      <c r="P8" s="57" t="s">
        <v>334</v>
      </c>
      <c r="Q8" s="60">
        <v>1030</v>
      </c>
      <c r="R8" s="26" t="s">
        <v>338</v>
      </c>
      <c r="S8" s="26" t="s">
        <v>330</v>
      </c>
      <c r="T8" s="26" t="s">
        <v>344</v>
      </c>
      <c r="U8" s="26" t="s">
        <v>340</v>
      </c>
      <c r="V8" s="26" t="s">
        <v>341</v>
      </c>
      <c r="W8" s="61">
        <v>176237698.91999999</v>
      </c>
      <c r="X8" s="26" t="s">
        <v>364</v>
      </c>
      <c r="Y8" s="73" t="s">
        <v>370</v>
      </c>
      <c r="Z8" s="26" t="s">
        <v>342</v>
      </c>
    </row>
    <row r="9" spans="1:26" ht="45" x14ac:dyDescent="0.25">
      <c r="A9" s="26">
        <v>2015</v>
      </c>
      <c r="B9" s="74" t="s">
        <v>371</v>
      </c>
      <c r="C9" s="55" t="s">
        <v>345</v>
      </c>
      <c r="D9" s="26" t="s">
        <v>327</v>
      </c>
      <c r="E9" s="26" t="s">
        <v>328</v>
      </c>
      <c r="F9" s="56" t="s">
        <v>329</v>
      </c>
      <c r="G9" s="57">
        <v>1449</v>
      </c>
      <c r="H9" s="26" t="s">
        <v>330</v>
      </c>
      <c r="I9" s="56" t="s">
        <v>331</v>
      </c>
      <c r="J9" s="56" t="s">
        <v>332</v>
      </c>
      <c r="K9" s="58" t="s">
        <v>333</v>
      </c>
      <c r="L9" s="56" t="s">
        <v>334</v>
      </c>
      <c r="M9" s="58" t="s">
        <v>335</v>
      </c>
      <c r="N9" s="59" t="s">
        <v>336</v>
      </c>
      <c r="O9" s="58" t="s">
        <v>337</v>
      </c>
      <c r="P9" s="57" t="s">
        <v>334</v>
      </c>
      <c r="Q9" s="60">
        <v>1030</v>
      </c>
      <c r="R9" s="26" t="s">
        <v>338</v>
      </c>
      <c r="S9" s="26" t="s">
        <v>330</v>
      </c>
      <c r="T9" s="26" t="s">
        <v>344</v>
      </c>
      <c r="U9" s="26" t="s">
        <v>340</v>
      </c>
      <c r="V9" s="26" t="s">
        <v>341</v>
      </c>
      <c r="W9" s="61">
        <v>1547185.39</v>
      </c>
      <c r="X9" s="26" t="s">
        <v>364</v>
      </c>
      <c r="Y9" s="73" t="s">
        <v>370</v>
      </c>
      <c r="Z9" s="26" t="s">
        <v>342</v>
      </c>
    </row>
    <row r="10" spans="1:26" ht="30" x14ac:dyDescent="0.25">
      <c r="A10" s="26">
        <v>2015</v>
      </c>
      <c r="B10" s="74" t="s">
        <v>371</v>
      </c>
      <c r="C10" s="55" t="s">
        <v>346</v>
      </c>
      <c r="D10" s="26" t="s">
        <v>327</v>
      </c>
      <c r="E10" s="26" t="s">
        <v>328</v>
      </c>
      <c r="F10" s="56" t="s">
        <v>329</v>
      </c>
      <c r="G10" s="57">
        <v>1449</v>
      </c>
      <c r="H10" s="26" t="s">
        <v>330</v>
      </c>
      <c r="I10" s="56" t="s">
        <v>331</v>
      </c>
      <c r="J10" s="56" t="s">
        <v>332</v>
      </c>
      <c r="K10" s="58" t="s">
        <v>333</v>
      </c>
      <c r="L10" s="56" t="s">
        <v>334</v>
      </c>
      <c r="M10" s="58" t="s">
        <v>335</v>
      </c>
      <c r="N10" s="59" t="s">
        <v>336</v>
      </c>
      <c r="O10" s="58" t="s">
        <v>337</v>
      </c>
      <c r="P10" s="57" t="s">
        <v>334</v>
      </c>
      <c r="Q10" s="60">
        <v>1030</v>
      </c>
      <c r="R10" s="26" t="s">
        <v>338</v>
      </c>
      <c r="S10" s="26" t="s">
        <v>330</v>
      </c>
      <c r="T10" s="26" t="s">
        <v>344</v>
      </c>
      <c r="U10" s="26" t="s">
        <v>340</v>
      </c>
      <c r="V10" s="26" t="s">
        <v>341</v>
      </c>
      <c r="W10" s="61">
        <v>697119.4</v>
      </c>
      <c r="X10" s="26" t="s">
        <v>364</v>
      </c>
      <c r="Y10" s="73" t="s">
        <v>370</v>
      </c>
      <c r="Z10" s="26" t="s">
        <v>342</v>
      </c>
    </row>
    <row r="11" spans="1:26" ht="15" customHeight="1" x14ac:dyDescent="0.25">
      <c r="A11" s="47"/>
      <c r="B11" s="47"/>
      <c r="C11" s="47"/>
      <c r="D11" s="47"/>
      <c r="E11" s="47"/>
    </row>
    <row r="12" spans="1:26" ht="15" customHeight="1" x14ac:dyDescent="0.25">
      <c r="A12" s="69" t="s">
        <v>373</v>
      </c>
      <c r="B12" s="70"/>
      <c r="C12" s="70"/>
      <c r="D12" s="70"/>
      <c r="E12" s="65"/>
      <c r="F12" s="47"/>
      <c r="G12" s="47"/>
      <c r="H12" s="22"/>
    </row>
    <row r="13" spans="1:26" ht="15" customHeight="1" x14ac:dyDescent="0.25">
      <c r="A13" s="69" t="s">
        <v>374</v>
      </c>
      <c r="B13" s="70"/>
      <c r="C13" s="70"/>
      <c r="D13" s="70"/>
      <c r="E13" s="65"/>
      <c r="F13" s="47"/>
      <c r="G13" s="47"/>
      <c r="H13" s="22"/>
    </row>
    <row r="14" spans="1:26" ht="15.75" x14ac:dyDescent="0.25">
      <c r="A14" s="69" t="s">
        <v>354</v>
      </c>
      <c r="B14" s="70"/>
      <c r="C14" s="70"/>
      <c r="D14" s="70"/>
      <c r="E14" s="65"/>
      <c r="F14" s="47"/>
      <c r="G14" s="47"/>
      <c r="H14" s="22"/>
    </row>
    <row r="15" spans="1:26" ht="16.5" x14ac:dyDescent="0.3">
      <c r="A15" s="66"/>
      <c r="B15" s="66"/>
      <c r="C15" s="66"/>
      <c r="D15" s="66"/>
      <c r="E15" s="65"/>
      <c r="F15" s="47"/>
      <c r="G15" s="47"/>
      <c r="H15" s="22"/>
    </row>
    <row r="16" spans="1:26" ht="35.25" customHeight="1" x14ac:dyDescent="0.25">
      <c r="A16" s="76" t="s"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9" customHeight="1" x14ac:dyDescent="0.25">
      <c r="A17" s="7"/>
      <c r="B17" s="7"/>
      <c r="C17" s="7"/>
      <c r="D17" s="7"/>
      <c r="E17" s="4"/>
      <c r="F17" s="5"/>
      <c r="G17" s="4"/>
      <c r="H17" s="4"/>
      <c r="I17" s="1"/>
      <c r="J17" s="1"/>
      <c r="K17" s="1"/>
      <c r="L17" s="1"/>
      <c r="M17" s="1"/>
      <c r="N17" s="1"/>
      <c r="O17" s="1"/>
      <c r="P17" s="1"/>
    </row>
    <row r="18" spans="1:16" ht="28.5" customHeight="1" x14ac:dyDescent="0.25">
      <c r="A18" s="76" t="s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</sheetData>
  <mergeCells count="17">
    <mergeCell ref="Y4:Y5"/>
    <mergeCell ref="Z4:Z5"/>
    <mergeCell ref="T4:T5"/>
    <mergeCell ref="U4:U5"/>
    <mergeCell ref="V4:V5"/>
    <mergeCell ref="W4:W5"/>
    <mergeCell ref="X4:X5"/>
    <mergeCell ref="R4:R5"/>
    <mergeCell ref="S4:S5"/>
    <mergeCell ref="A16:P16"/>
    <mergeCell ref="A18:P18"/>
    <mergeCell ref="E3:K3"/>
    <mergeCell ref="A4:A5"/>
    <mergeCell ref="B4:B5"/>
    <mergeCell ref="C4:C5"/>
    <mergeCell ref="D4:D5"/>
    <mergeCell ref="E4:Q4"/>
  </mergeCells>
  <hyperlinks>
    <hyperlink ref="Y7" r:id="rId1"/>
    <hyperlink ref="Y8:Y10" r:id="rId2" display="http://www.tramites.cdmx.gob.mx/inicio/ts_por_tema"/>
  </hyperlinks>
  <pageMargins left="0.7" right="0.7" top="0.75" bottom="0.75" header="0.3" footer="0.3"/>
  <pageSetup orientation="portrait" horizontalDpi="1200" verticalDpi="12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6" sqref="A6:D6"/>
    </sheetView>
  </sheetViews>
  <sheetFormatPr baseColWidth="10" defaultRowHeight="15" x14ac:dyDescent="0.25"/>
  <cols>
    <col min="1" max="1" width="32" customWidth="1"/>
    <col min="2" max="2" width="20.42578125" customWidth="1"/>
    <col min="3" max="3" width="18.5703125" customWidth="1"/>
    <col min="4" max="4" width="29.5703125" customWidth="1"/>
  </cols>
  <sheetData>
    <row r="1" spans="1:8" s="1" customFormat="1" ht="30.75" customHeight="1" x14ac:dyDescent="0.25">
      <c r="E1" s="2"/>
      <c r="F1" s="3"/>
      <c r="G1" s="2"/>
      <c r="H1" s="2"/>
    </row>
    <row r="2" spans="1:8" s="1" customFormat="1" ht="18" x14ac:dyDescent="0.25">
      <c r="A2" s="10" t="s">
        <v>366</v>
      </c>
      <c r="B2" s="11"/>
      <c r="C2" s="12"/>
      <c r="D2" s="12"/>
      <c r="E2" s="8"/>
      <c r="F2" s="9"/>
      <c r="G2" s="8"/>
      <c r="H2" s="8"/>
    </row>
    <row r="3" spans="1:8" x14ac:dyDescent="0.25">
      <c r="A3" s="77" t="s">
        <v>361</v>
      </c>
      <c r="B3" s="77"/>
      <c r="C3" s="77"/>
      <c r="D3" s="77"/>
    </row>
    <row r="4" spans="1:8" ht="44.25" customHeight="1" thickBot="1" x14ac:dyDescent="0.3">
      <c r="A4" s="67" t="s">
        <v>4</v>
      </c>
      <c r="B4" s="67" t="s">
        <v>305</v>
      </c>
      <c r="C4" s="67" t="s">
        <v>347</v>
      </c>
      <c r="D4" s="67" t="s">
        <v>261</v>
      </c>
    </row>
    <row r="5" spans="1:8" ht="15.75" thickTop="1" x14ac:dyDescent="0.25">
      <c r="A5" s="54">
        <v>24</v>
      </c>
      <c r="B5" s="54">
        <v>24</v>
      </c>
      <c r="C5" s="54">
        <v>24</v>
      </c>
      <c r="D5" s="54">
        <v>24</v>
      </c>
    </row>
    <row r="6" spans="1:8" ht="44.25" customHeight="1" x14ac:dyDescent="0.3">
      <c r="A6" s="82" t="s">
        <v>369</v>
      </c>
      <c r="B6" s="83"/>
      <c r="C6" s="83"/>
      <c r="D6" s="84"/>
    </row>
    <row r="8" spans="1:8" ht="15" customHeight="1" x14ac:dyDescent="0.25">
      <c r="A8" s="69" t="s">
        <v>356</v>
      </c>
      <c r="B8" s="70"/>
      <c r="C8" s="71"/>
      <c r="D8" s="71"/>
      <c r="E8" s="65"/>
      <c r="F8" s="47"/>
      <c r="G8" s="47"/>
      <c r="H8" s="22"/>
    </row>
    <row r="9" spans="1:8" ht="15.75" x14ac:dyDescent="0.25">
      <c r="A9" s="69" t="s">
        <v>357</v>
      </c>
      <c r="B9" s="70"/>
      <c r="C9" s="71"/>
      <c r="D9" s="71"/>
      <c r="E9" s="65"/>
      <c r="F9" s="47"/>
      <c r="G9" s="47"/>
      <c r="H9" s="22"/>
    </row>
    <row r="10" spans="1:8" ht="15" customHeight="1" x14ac:dyDescent="0.25">
      <c r="A10" s="69" t="s">
        <v>354</v>
      </c>
      <c r="B10" s="70"/>
      <c r="C10" s="71"/>
      <c r="D10" s="71"/>
      <c r="E10" s="65"/>
      <c r="F10" s="47"/>
      <c r="G10" s="47"/>
      <c r="H10" s="22"/>
    </row>
    <row r="11" spans="1:8" ht="16.5" x14ac:dyDescent="0.3">
      <c r="A11" s="66"/>
      <c r="B11" s="66"/>
      <c r="C11" s="66"/>
      <c r="D11" s="66"/>
      <c r="E11" s="65"/>
      <c r="F11" s="47"/>
      <c r="G11" s="47"/>
      <c r="H11" s="22"/>
    </row>
    <row r="12" spans="1:8" ht="36.75" customHeight="1" x14ac:dyDescent="0.25">
      <c r="A12" s="76" t="s">
        <v>0</v>
      </c>
      <c r="B12" s="76"/>
      <c r="C12" s="76"/>
      <c r="D12" s="76"/>
    </row>
    <row r="13" spans="1:8" ht="15.75" x14ac:dyDescent="0.25">
      <c r="A13" s="7"/>
      <c r="B13" s="7"/>
      <c r="C13" s="7"/>
      <c r="D13" s="7"/>
    </row>
    <row r="14" spans="1:8" ht="27" customHeight="1" x14ac:dyDescent="0.25">
      <c r="A14" s="76" t="s">
        <v>1</v>
      </c>
      <c r="B14" s="76"/>
      <c r="C14" s="76"/>
      <c r="D14" s="76"/>
    </row>
  </sheetData>
  <mergeCells count="4">
    <mergeCell ref="A12:D12"/>
    <mergeCell ref="A14:D14"/>
    <mergeCell ref="A3:D3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F-36a 2°Semestre</vt:lpstr>
      <vt:lpstr>F-36a 1°Semestre</vt:lpstr>
      <vt:lpstr>F-36b 2°Semestre</vt:lpstr>
      <vt:lpstr>F-36b 1°Semestre</vt:lpstr>
      <vt:lpstr>F-36c 2°Semestre</vt:lpstr>
      <vt:lpstr>F-36c 1°Semestre</vt:lpstr>
      <vt:lpstr>F-36d 2°Semestre</vt:lpstr>
      <vt:lpstr>F-36 1°Semestre</vt:lpstr>
      <vt:lpstr>FORMATO 36e</vt:lpstr>
      <vt:lpstr>FORMATO 36f</vt:lpstr>
      <vt:lpstr>FORMATO 36g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mdelacruza</dc:creator>
  <cp:lastModifiedBy>gtelleza</cp:lastModifiedBy>
  <cp:lastPrinted>2017-05-25T16:00:02Z</cp:lastPrinted>
  <dcterms:created xsi:type="dcterms:W3CDTF">2017-05-02T22:41:14Z</dcterms:created>
  <dcterms:modified xsi:type="dcterms:W3CDTF">2018-03-13T00:26:34Z</dcterms:modified>
</cp:coreProperties>
</file>